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0d8553e398f0ec7/TRAMPOLINE/競技会/中四国/20競技会20回（高知県）/"/>
    </mc:Choice>
  </mc:AlternateContent>
  <xr:revisionPtr revIDLastSave="899" documentId="13_ncr:1_{464E1069-2AC0-4902-AED9-570C5C66FF24}" xr6:coauthVersionLast="47" xr6:coauthVersionMax="47" xr10:uidLastSave="{92737AE6-23EF-4183-AE44-83D4CA79691E}"/>
  <bookViews>
    <workbookView xWindow="-98" yWindow="-98" windowWidth="21795" windowHeight="12975" xr2:uid="{00000000-000D-0000-FFFF-FFFF00000000}"/>
  </bookViews>
  <sheets>
    <sheet name="個人" sheetId="1" r:id="rId1"/>
    <sheet name="シンクロ" sheetId="2" r:id="rId2"/>
    <sheet name="注文書" sheetId="5" r:id="rId3"/>
    <sheet name="集計" sheetId="3" r:id="rId4"/>
  </sheets>
  <definedNames>
    <definedName name="_xlnm.Print_Area" localSheetId="1">シンクロ!$A$1:$H$40</definedName>
    <definedName name="_xlnm.Print_Area" localSheetId="0">個人!$A$1:$G$46</definedName>
    <definedName name="_xlnm.Print_Area" localSheetId="2">注文書!$A$1:$V$28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" i="5" l="1"/>
  <c r="J2" i="5"/>
  <c r="C2" i="5"/>
  <c r="Q1" i="5"/>
  <c r="F44" i="1"/>
  <c r="E44" i="1"/>
  <c r="D44" i="1"/>
  <c r="AL25" i="5"/>
  <c r="AK25" i="5"/>
  <c r="AM25" i="5" s="1"/>
  <c r="C25" i="5"/>
  <c r="AL24" i="5"/>
  <c r="AK24" i="5"/>
  <c r="AM24" i="5" s="1"/>
  <c r="C24" i="5"/>
  <c r="AM23" i="5"/>
  <c r="W23" i="5" s="1"/>
  <c r="AL23" i="5"/>
  <c r="AK23" i="5"/>
  <c r="C23" i="5"/>
  <c r="AL22" i="5"/>
  <c r="AK22" i="5"/>
  <c r="AM22" i="5" s="1"/>
  <c r="C22" i="5"/>
  <c r="AL21" i="5"/>
  <c r="AM21" i="5" s="1"/>
  <c r="AK21" i="5"/>
  <c r="C21" i="5"/>
  <c r="AM20" i="5"/>
  <c r="AL20" i="5"/>
  <c r="AK20" i="5"/>
  <c r="W20" i="5"/>
  <c r="U20" i="5"/>
  <c r="C20" i="5"/>
  <c r="AL19" i="5"/>
  <c r="AK19" i="5"/>
  <c r="AM19" i="5" s="1"/>
  <c r="C19" i="5"/>
  <c r="AL18" i="5"/>
  <c r="AK18" i="5"/>
  <c r="AM18" i="5" s="1"/>
  <c r="C18" i="5"/>
  <c r="AL17" i="5"/>
  <c r="AK17" i="5"/>
  <c r="AM17" i="5" s="1"/>
  <c r="C17" i="5"/>
  <c r="AL16" i="5"/>
  <c r="AK16" i="5"/>
  <c r="AM16" i="5" s="1"/>
  <c r="C16" i="5"/>
  <c r="AM15" i="5"/>
  <c r="W15" i="5" s="1"/>
  <c r="AL15" i="5"/>
  <c r="AK15" i="5"/>
  <c r="C15" i="5"/>
  <c r="AL14" i="5"/>
  <c r="AM14" i="5" s="1"/>
  <c r="AK14" i="5"/>
  <c r="C14" i="5"/>
  <c r="AL13" i="5"/>
  <c r="AK13" i="5"/>
  <c r="C13" i="5"/>
  <c r="AL12" i="5"/>
  <c r="AM12" i="5" s="1"/>
  <c r="AK12" i="5"/>
  <c r="C12" i="5"/>
  <c r="AL11" i="5"/>
  <c r="AK11" i="5"/>
  <c r="AM11" i="5" s="1"/>
  <c r="C11" i="5"/>
  <c r="AL10" i="5"/>
  <c r="AK10" i="5"/>
  <c r="AM10" i="5" s="1"/>
  <c r="C10" i="5"/>
  <c r="AL9" i="5"/>
  <c r="AK9" i="5"/>
  <c r="AM9" i="5" s="1"/>
  <c r="C9" i="5"/>
  <c r="AL8" i="5"/>
  <c r="AK8" i="5"/>
  <c r="AM8" i="5" s="1"/>
  <c r="C8" i="5"/>
  <c r="AM7" i="5"/>
  <c r="W7" i="5" s="1"/>
  <c r="AL7" i="5"/>
  <c r="AK7" i="5"/>
  <c r="C7" i="5"/>
  <c r="AL6" i="5"/>
  <c r="AM6" i="5" s="1"/>
  <c r="AK6" i="5"/>
  <c r="C6" i="5"/>
  <c r="AM13" i="5" l="1"/>
  <c r="U21" i="5"/>
  <c r="W21" i="5"/>
  <c r="W18" i="5"/>
  <c r="U18" i="5"/>
  <c r="W6" i="5"/>
  <c r="U6" i="5"/>
  <c r="W12" i="5"/>
  <c r="U12" i="5"/>
  <c r="U22" i="5"/>
  <c r="W22" i="5"/>
  <c r="W8" i="5"/>
  <c r="U8" i="5"/>
  <c r="W14" i="5"/>
  <c r="U14" i="5"/>
  <c r="W17" i="5"/>
  <c r="U17" i="5"/>
  <c r="W13" i="5"/>
  <c r="U13" i="5"/>
  <c r="W19" i="5"/>
  <c r="U19" i="5"/>
  <c r="W9" i="5"/>
  <c r="U9" i="5"/>
  <c r="W24" i="5"/>
  <c r="U24" i="5"/>
  <c r="W10" i="5"/>
  <c r="U10" i="5"/>
  <c r="W25" i="5"/>
  <c r="U25" i="5"/>
  <c r="W11" i="5"/>
  <c r="U11" i="5"/>
  <c r="W16" i="5"/>
  <c r="U16" i="5"/>
  <c r="U7" i="5"/>
  <c r="U15" i="5"/>
  <c r="U23" i="5"/>
  <c r="U26" i="5" l="1"/>
  <c r="P28" i="5" s="1"/>
  <c r="S28" i="5" s="1"/>
  <c r="C3" i="2" l="1"/>
  <c r="C1" i="3"/>
  <c r="L19" i="3"/>
  <c r="L18" i="3"/>
  <c r="M28" i="3"/>
  <c r="M27" i="3"/>
  <c r="M24" i="3"/>
  <c r="M23" i="3"/>
  <c r="M26" i="3"/>
  <c r="M25" i="3"/>
  <c r="M22" i="3"/>
  <c r="K5" i="3"/>
  <c r="H6" i="3"/>
  <c r="K6" i="3"/>
  <c r="H7" i="3"/>
  <c r="K7" i="3"/>
  <c r="H8" i="3"/>
  <c r="K8" i="3"/>
  <c r="H9" i="3"/>
  <c r="K9" i="3"/>
  <c r="H10" i="3"/>
  <c r="K10" i="3"/>
  <c r="H11" i="3"/>
  <c r="K11" i="3"/>
  <c r="H12" i="3"/>
  <c r="K12" i="3"/>
  <c r="H13" i="3"/>
  <c r="K13" i="3"/>
  <c r="H14" i="3"/>
  <c r="K14" i="3"/>
  <c r="H15" i="3"/>
  <c r="K15" i="3"/>
  <c r="H16" i="3"/>
  <c r="K16" i="3"/>
  <c r="H5" i="3"/>
  <c r="J10" i="2"/>
  <c r="J5" i="3" s="1"/>
  <c r="J11" i="2"/>
  <c r="M5" i="3" s="1"/>
  <c r="J12" i="2"/>
  <c r="J6" i="3" s="1"/>
  <c r="J13" i="2"/>
  <c r="M6" i="3" s="1"/>
  <c r="J14" i="2"/>
  <c r="J7" i="3" s="1"/>
  <c r="J15" i="2"/>
  <c r="M7" i="3" s="1"/>
  <c r="J16" i="2"/>
  <c r="J8" i="3" s="1"/>
  <c r="J17" i="2"/>
  <c r="M8" i="3" s="1"/>
  <c r="J18" i="2"/>
  <c r="J9" i="3" s="1"/>
  <c r="J19" i="2"/>
  <c r="M9" i="3" s="1"/>
  <c r="J20" i="2"/>
  <c r="J10" i="3" s="1"/>
  <c r="J21" i="2"/>
  <c r="M10" i="3" s="1"/>
  <c r="J22" i="2"/>
  <c r="J11" i="3" s="1"/>
  <c r="J23" i="2"/>
  <c r="M11" i="3" s="1"/>
  <c r="J24" i="2"/>
  <c r="J12" i="3" s="1"/>
  <c r="J25" i="2"/>
  <c r="M12" i="3" s="1"/>
  <c r="J26" i="2"/>
  <c r="J13" i="3" s="1"/>
  <c r="J27" i="2"/>
  <c r="M13" i="3" s="1"/>
  <c r="J28" i="2"/>
  <c r="J14" i="3" s="1"/>
  <c r="J29" i="2"/>
  <c r="M14" i="3" s="1"/>
  <c r="J30" i="2"/>
  <c r="J15" i="3" s="1"/>
  <c r="J31" i="2"/>
  <c r="M15" i="3" s="1"/>
  <c r="J32" i="2"/>
  <c r="J16" i="3" s="1"/>
  <c r="J33" i="2"/>
  <c r="M16" i="3" s="1"/>
  <c r="A28" i="3"/>
  <c r="B28" i="3"/>
  <c r="C28" i="3"/>
  <c r="A26" i="3"/>
  <c r="B26" i="3"/>
  <c r="C26" i="3"/>
  <c r="A27" i="3"/>
  <c r="B27" i="3"/>
  <c r="C27" i="3"/>
  <c r="A23" i="3"/>
  <c r="B23" i="3"/>
  <c r="C23" i="3"/>
  <c r="A24" i="3"/>
  <c r="B24" i="3"/>
  <c r="C24" i="3"/>
  <c r="A25" i="3"/>
  <c r="B25" i="3"/>
  <c r="C25" i="3"/>
  <c r="A16" i="3"/>
  <c r="B16" i="3"/>
  <c r="C16" i="3"/>
  <c r="A17" i="3"/>
  <c r="B17" i="3"/>
  <c r="C17" i="3"/>
  <c r="A18" i="3"/>
  <c r="B18" i="3"/>
  <c r="C18" i="3"/>
  <c r="A19" i="3"/>
  <c r="B19" i="3"/>
  <c r="C19" i="3"/>
  <c r="A20" i="3"/>
  <c r="B20" i="3"/>
  <c r="C20" i="3"/>
  <c r="A21" i="3"/>
  <c r="B21" i="3"/>
  <c r="C21" i="3"/>
  <c r="A22" i="3"/>
  <c r="B22" i="3"/>
  <c r="C22" i="3"/>
  <c r="A6" i="3"/>
  <c r="B6" i="3"/>
  <c r="C6" i="3"/>
  <c r="A7" i="3"/>
  <c r="B7" i="3"/>
  <c r="C7" i="3"/>
  <c r="A8" i="3"/>
  <c r="B8" i="3"/>
  <c r="C8" i="3"/>
  <c r="A9" i="3"/>
  <c r="B9" i="3"/>
  <c r="C9" i="3"/>
  <c r="A10" i="3"/>
  <c r="B10" i="3"/>
  <c r="C10" i="3"/>
  <c r="A11" i="3"/>
  <c r="B11" i="3"/>
  <c r="C11" i="3"/>
  <c r="A12" i="3"/>
  <c r="B12" i="3"/>
  <c r="C12" i="3"/>
  <c r="A13" i="3"/>
  <c r="B13" i="3"/>
  <c r="C13" i="3"/>
  <c r="A14" i="3"/>
  <c r="B14" i="3"/>
  <c r="C14" i="3"/>
  <c r="A15" i="3"/>
  <c r="B15" i="3"/>
  <c r="C15" i="3"/>
  <c r="C5" i="3"/>
  <c r="B5" i="3"/>
  <c r="A5" i="3"/>
  <c r="F40" i="1"/>
  <c r="I27" i="3" s="1"/>
  <c r="F39" i="1"/>
  <c r="I26" i="3" s="1"/>
  <c r="F38" i="1"/>
  <c r="I25" i="3" s="1"/>
  <c r="F37" i="1"/>
  <c r="I24" i="3" s="1"/>
  <c r="F36" i="1"/>
  <c r="I23" i="3" s="1"/>
  <c r="D40" i="1"/>
  <c r="I22" i="3" s="1"/>
  <c r="D39" i="1"/>
  <c r="I21" i="3" s="1"/>
  <c r="D38" i="1"/>
  <c r="I20" i="3" s="1"/>
  <c r="D37" i="1"/>
  <c r="I19" i="3" s="1"/>
  <c r="D36" i="1"/>
  <c r="G34" i="1"/>
  <c r="E34" i="1"/>
  <c r="E28" i="3" s="1"/>
  <c r="F10" i="2"/>
  <c r="I10" i="2" s="1"/>
  <c r="T33" i="2"/>
  <c r="S33" i="2"/>
  <c r="R33" i="2"/>
  <c r="Q33" i="2"/>
  <c r="P33" i="2"/>
  <c r="O33" i="2"/>
  <c r="N33" i="2"/>
  <c r="M33" i="2"/>
  <c r="L33" i="2"/>
  <c r="T32" i="2"/>
  <c r="S32" i="2"/>
  <c r="R32" i="2"/>
  <c r="Q32" i="2"/>
  <c r="P32" i="2"/>
  <c r="O32" i="2"/>
  <c r="N32" i="2"/>
  <c r="M32" i="2"/>
  <c r="L32" i="2"/>
  <c r="T31" i="2"/>
  <c r="S31" i="2"/>
  <c r="R31" i="2"/>
  <c r="Q31" i="2"/>
  <c r="P31" i="2"/>
  <c r="O31" i="2"/>
  <c r="N31" i="2"/>
  <c r="M31" i="2"/>
  <c r="L31" i="2"/>
  <c r="T30" i="2"/>
  <c r="S30" i="2"/>
  <c r="R30" i="2"/>
  <c r="Q30" i="2"/>
  <c r="P30" i="2"/>
  <c r="O30" i="2"/>
  <c r="N30" i="2"/>
  <c r="M30" i="2"/>
  <c r="L30" i="2"/>
  <c r="T29" i="2"/>
  <c r="S29" i="2"/>
  <c r="R29" i="2"/>
  <c r="Q29" i="2"/>
  <c r="P29" i="2"/>
  <c r="O29" i="2"/>
  <c r="N29" i="2"/>
  <c r="M29" i="2"/>
  <c r="L29" i="2"/>
  <c r="T28" i="2"/>
  <c r="S28" i="2"/>
  <c r="R28" i="2"/>
  <c r="Q28" i="2"/>
  <c r="P28" i="2"/>
  <c r="O28" i="2"/>
  <c r="N28" i="2"/>
  <c r="M28" i="2"/>
  <c r="L28" i="2"/>
  <c r="T27" i="2"/>
  <c r="S27" i="2"/>
  <c r="R27" i="2"/>
  <c r="Q27" i="2"/>
  <c r="P27" i="2"/>
  <c r="O27" i="2"/>
  <c r="N27" i="2"/>
  <c r="M27" i="2"/>
  <c r="L27" i="2"/>
  <c r="T26" i="2"/>
  <c r="S26" i="2"/>
  <c r="R26" i="2"/>
  <c r="Q26" i="2"/>
  <c r="P26" i="2"/>
  <c r="O26" i="2"/>
  <c r="N26" i="2"/>
  <c r="M26" i="2"/>
  <c r="L26" i="2"/>
  <c r="E31" i="1"/>
  <c r="E25" i="3" s="1"/>
  <c r="G31" i="1"/>
  <c r="E32" i="1"/>
  <c r="E26" i="3" s="1"/>
  <c r="G32" i="1"/>
  <c r="E33" i="1"/>
  <c r="E27" i="3" s="1"/>
  <c r="G33" i="1"/>
  <c r="G25" i="1"/>
  <c r="G26" i="1"/>
  <c r="G27" i="1"/>
  <c r="G28" i="1"/>
  <c r="G29" i="1"/>
  <c r="G30" i="1"/>
  <c r="AB28" i="1"/>
  <c r="AB29" i="1"/>
  <c r="AB30" i="1"/>
  <c r="AB35" i="1"/>
  <c r="J11" i="1"/>
  <c r="AB22" i="1"/>
  <c r="AB26" i="1"/>
  <c r="AB27" i="1"/>
  <c r="AB16" i="1"/>
  <c r="AB17" i="1"/>
  <c r="AB18" i="1"/>
  <c r="AB19" i="1"/>
  <c r="AB20" i="1"/>
  <c r="AB21" i="1"/>
  <c r="AB23" i="1"/>
  <c r="AB24" i="1"/>
  <c r="AB25" i="1"/>
  <c r="T25" i="2"/>
  <c r="S25" i="2"/>
  <c r="R25" i="2"/>
  <c r="Q25" i="2"/>
  <c r="P25" i="2"/>
  <c r="O25" i="2"/>
  <c r="N25" i="2"/>
  <c r="M25" i="2"/>
  <c r="L25" i="2"/>
  <c r="T24" i="2"/>
  <c r="S24" i="2"/>
  <c r="R24" i="2"/>
  <c r="Q24" i="2"/>
  <c r="P24" i="2"/>
  <c r="O24" i="2"/>
  <c r="N24" i="2"/>
  <c r="M24" i="2"/>
  <c r="L24" i="2"/>
  <c r="T23" i="2"/>
  <c r="S23" i="2"/>
  <c r="R23" i="2"/>
  <c r="Q23" i="2"/>
  <c r="P23" i="2"/>
  <c r="O23" i="2"/>
  <c r="N23" i="2"/>
  <c r="M23" i="2"/>
  <c r="L23" i="2"/>
  <c r="T22" i="2"/>
  <c r="S22" i="2"/>
  <c r="R22" i="2"/>
  <c r="Q22" i="2"/>
  <c r="P22" i="2"/>
  <c r="O22" i="2"/>
  <c r="N22" i="2"/>
  <c r="M22" i="2"/>
  <c r="L22" i="2"/>
  <c r="E11" i="1"/>
  <c r="E5" i="3" s="1"/>
  <c r="F4" i="2"/>
  <c r="F3" i="2"/>
  <c r="F26" i="2"/>
  <c r="I26" i="2" s="1"/>
  <c r="T21" i="2"/>
  <c r="S21" i="2"/>
  <c r="R21" i="2"/>
  <c r="Q21" i="2"/>
  <c r="P21" i="2"/>
  <c r="O21" i="2"/>
  <c r="N21" i="2"/>
  <c r="M21" i="2"/>
  <c r="L21" i="2"/>
  <c r="T20" i="2"/>
  <c r="S20" i="2"/>
  <c r="R20" i="2"/>
  <c r="Q20" i="2"/>
  <c r="P20" i="2"/>
  <c r="O20" i="2"/>
  <c r="N20" i="2"/>
  <c r="M20" i="2"/>
  <c r="L20" i="2"/>
  <c r="T19" i="2"/>
  <c r="S19" i="2"/>
  <c r="R19" i="2"/>
  <c r="Q19" i="2"/>
  <c r="P19" i="2"/>
  <c r="O19" i="2"/>
  <c r="N19" i="2"/>
  <c r="M19" i="2"/>
  <c r="L19" i="2"/>
  <c r="T18" i="2"/>
  <c r="S18" i="2"/>
  <c r="R18" i="2"/>
  <c r="Q18" i="2"/>
  <c r="P18" i="2"/>
  <c r="O18" i="2"/>
  <c r="N18" i="2"/>
  <c r="M18" i="2"/>
  <c r="L18" i="2"/>
  <c r="T17" i="2"/>
  <c r="S17" i="2"/>
  <c r="R17" i="2"/>
  <c r="Q17" i="2"/>
  <c r="P17" i="2"/>
  <c r="O17" i="2"/>
  <c r="N17" i="2"/>
  <c r="M17" i="2"/>
  <c r="L17" i="2"/>
  <c r="T16" i="2"/>
  <c r="S16" i="2"/>
  <c r="R16" i="2"/>
  <c r="Q16" i="2"/>
  <c r="P16" i="2"/>
  <c r="O16" i="2"/>
  <c r="N16" i="2"/>
  <c r="M16" i="2"/>
  <c r="L16" i="2"/>
  <c r="T15" i="2"/>
  <c r="S15" i="2"/>
  <c r="R15" i="2"/>
  <c r="Q15" i="2"/>
  <c r="P15" i="2"/>
  <c r="O15" i="2"/>
  <c r="N15" i="2"/>
  <c r="M15" i="2"/>
  <c r="L15" i="2"/>
  <c r="AC14" i="2"/>
  <c r="T14" i="2"/>
  <c r="S14" i="2"/>
  <c r="R14" i="2"/>
  <c r="Q14" i="2"/>
  <c r="P14" i="2"/>
  <c r="O14" i="2"/>
  <c r="N14" i="2"/>
  <c r="M14" i="2"/>
  <c r="L14" i="2"/>
  <c r="AC13" i="2"/>
  <c r="T13" i="2"/>
  <c r="S13" i="2"/>
  <c r="R13" i="2"/>
  <c r="Q13" i="2"/>
  <c r="P13" i="2"/>
  <c r="O13" i="2"/>
  <c r="N13" i="2"/>
  <c r="M13" i="2"/>
  <c r="L13" i="2"/>
  <c r="AC12" i="2"/>
  <c r="T12" i="2"/>
  <c r="S12" i="2"/>
  <c r="R12" i="2"/>
  <c r="Q12" i="2"/>
  <c r="P12" i="2"/>
  <c r="O12" i="2"/>
  <c r="N12" i="2"/>
  <c r="M12" i="2"/>
  <c r="L12" i="2"/>
  <c r="AC11" i="2"/>
  <c r="T11" i="2"/>
  <c r="S11" i="2"/>
  <c r="R11" i="2"/>
  <c r="Q11" i="2"/>
  <c r="P11" i="2"/>
  <c r="O11" i="2"/>
  <c r="N11" i="2"/>
  <c r="M11" i="2"/>
  <c r="L11" i="2"/>
  <c r="AC10" i="2"/>
  <c r="Y10" i="2"/>
  <c r="Z10" i="2" s="1"/>
  <c r="T10" i="2"/>
  <c r="S10" i="2"/>
  <c r="R10" i="2"/>
  <c r="Q10" i="2"/>
  <c r="P10" i="2"/>
  <c r="O10" i="2"/>
  <c r="N10" i="2"/>
  <c r="M10" i="2"/>
  <c r="L10" i="2"/>
  <c r="AC7" i="2"/>
  <c r="AC6" i="2"/>
  <c r="AC5" i="2"/>
  <c r="AC4" i="2"/>
  <c r="AC3" i="2"/>
  <c r="F2" i="2"/>
  <c r="W11" i="1"/>
  <c r="X11" i="1" s="1"/>
  <c r="W10" i="1" s="1"/>
  <c r="W12" i="1" s="1"/>
  <c r="B1" i="1" s="1"/>
  <c r="B1" i="3" s="1"/>
  <c r="G1" i="1"/>
  <c r="E26" i="1"/>
  <c r="E20" i="3" s="1"/>
  <c r="E27" i="1"/>
  <c r="E21" i="3" s="1"/>
  <c r="E28" i="1"/>
  <c r="E22" i="3" s="1"/>
  <c r="E29" i="1"/>
  <c r="E23" i="3" s="1"/>
  <c r="E30" i="1"/>
  <c r="E24" i="3" s="1"/>
  <c r="AB14" i="1"/>
  <c r="AB15" i="1"/>
  <c r="AB13" i="1"/>
  <c r="AB12" i="1"/>
  <c r="AB11" i="1"/>
  <c r="AB10" i="1"/>
  <c r="AB4" i="1"/>
  <c r="AB8" i="1"/>
  <c r="AB9" i="1"/>
  <c r="AB3" i="1"/>
  <c r="D12" i="2"/>
  <c r="D20" i="2"/>
  <c r="D28" i="2"/>
  <c r="D32" i="2"/>
  <c r="D13" i="2"/>
  <c r="D21" i="2"/>
  <c r="D29" i="2"/>
  <c r="D14" i="2"/>
  <c r="D22" i="2"/>
  <c r="D30" i="2"/>
  <c r="D24" i="2"/>
  <c r="D15" i="2"/>
  <c r="D23" i="2"/>
  <c r="D31" i="2"/>
  <c r="D16" i="2"/>
  <c r="D17" i="2"/>
  <c r="D25" i="2"/>
  <c r="D33" i="2"/>
  <c r="D18" i="2"/>
  <c r="D26" i="2"/>
  <c r="D19" i="2"/>
  <c r="D27" i="2"/>
  <c r="D10" i="2"/>
  <c r="D11" i="2"/>
  <c r="D16" i="1"/>
  <c r="D25" i="1"/>
  <c r="D15" i="1"/>
  <c r="D17" i="1"/>
  <c r="D33" i="1"/>
  <c r="D23" i="1"/>
  <c r="D20" i="1"/>
  <c r="D26" i="1"/>
  <c r="D11" i="1"/>
  <c r="D31" i="1"/>
  <c r="D24" i="1"/>
  <c r="D14" i="1"/>
  <c r="D29" i="1"/>
  <c r="D19" i="1"/>
  <c r="D18" i="1"/>
  <c r="D12" i="1"/>
  <c r="D27" i="1"/>
  <c r="D22" i="1"/>
  <c r="D13" i="1"/>
  <c r="D30" i="1"/>
  <c r="D34" i="1"/>
  <c r="D32" i="1"/>
  <c r="D28" i="1"/>
  <c r="D21" i="1"/>
  <c r="G36" i="1" l="1"/>
  <c r="I28" i="3" s="1"/>
  <c r="L13" i="3"/>
  <c r="L16" i="3"/>
  <c r="L12" i="3"/>
  <c r="L8" i="3"/>
  <c r="I8" i="3"/>
  <c r="L15" i="3"/>
  <c r="L11" i="3"/>
  <c r="L14" i="3"/>
  <c r="L6" i="3"/>
  <c r="I10" i="3"/>
  <c r="I6" i="3"/>
  <c r="I9" i="3"/>
  <c r="I12" i="3"/>
  <c r="I14" i="3"/>
  <c r="L7" i="3"/>
  <c r="I11" i="3"/>
  <c r="L5" i="3"/>
  <c r="L10" i="3"/>
  <c r="I7" i="3"/>
  <c r="L9" i="3"/>
  <c r="I16" i="3"/>
  <c r="I5" i="3"/>
  <c r="I15" i="3"/>
  <c r="I13" i="3"/>
  <c r="D5" i="3"/>
  <c r="D14" i="3"/>
  <c r="D16" i="3"/>
  <c r="D11" i="3"/>
  <c r="D7" i="3"/>
  <c r="D18" i="3"/>
  <c r="D21" i="3"/>
  <c r="D6" i="3"/>
  <c r="D15" i="3"/>
  <c r="D19" i="3"/>
  <c r="D8" i="3"/>
  <c r="D22" i="3"/>
  <c r="D10" i="3"/>
  <c r="D13" i="3"/>
  <c r="D25" i="3"/>
  <c r="D17" i="3"/>
  <c r="D20" i="3"/>
  <c r="D27" i="3"/>
  <c r="D28" i="3"/>
  <c r="D9" i="3"/>
  <c r="D12" i="3"/>
  <c r="D26" i="3"/>
  <c r="D24" i="3"/>
  <c r="D23" i="3"/>
  <c r="I18" i="3"/>
  <c r="F32" i="2"/>
  <c r="I32" i="2" s="1"/>
  <c r="F27" i="2"/>
  <c r="I27" i="2" s="1"/>
  <c r="F31" i="2"/>
  <c r="I31" i="2" s="1"/>
  <c r="F33" i="2"/>
  <c r="I33" i="2" s="1"/>
  <c r="F30" i="2"/>
  <c r="I30" i="2" s="1"/>
  <c r="F28" i="2"/>
  <c r="I28" i="2" s="1"/>
  <c r="F29" i="2"/>
  <c r="I29" i="2" s="1"/>
  <c r="X12" i="1"/>
  <c r="G11" i="1" s="1"/>
  <c r="B1" i="2"/>
  <c r="F25" i="2"/>
  <c r="I25" i="2" s="1"/>
  <c r="F24" i="2"/>
  <c r="I24" i="2" s="1"/>
  <c r="F23" i="2"/>
  <c r="I23" i="2" s="1"/>
  <c r="F22" i="2"/>
  <c r="I22" i="2" s="1"/>
  <c r="F20" i="2"/>
  <c r="I20" i="2" s="1"/>
  <c r="F21" i="2"/>
  <c r="I21" i="2" s="1"/>
  <c r="F19" i="2"/>
  <c r="I19" i="2" s="1"/>
  <c r="F18" i="2"/>
  <c r="I18" i="2" s="1"/>
  <c r="F17" i="2"/>
  <c r="I17" i="2" s="1"/>
  <c r="F16" i="2"/>
  <c r="I16" i="2" s="1"/>
  <c r="F15" i="2"/>
  <c r="I15" i="2" s="1"/>
  <c r="F14" i="2"/>
  <c r="I14" i="2" s="1"/>
  <c r="F13" i="2"/>
  <c r="I13" i="2" s="1"/>
  <c r="F12" i="2"/>
  <c r="I12" i="2" s="1"/>
  <c r="F11" i="2"/>
  <c r="I11" i="2" s="1"/>
  <c r="D42" i="1"/>
  <c r="Y11" i="2"/>
  <c r="O24" i="1"/>
  <c r="L12" i="1"/>
  <c r="M12" i="1"/>
  <c r="N12" i="1"/>
  <c r="O12" i="1"/>
  <c r="P12" i="1"/>
  <c r="Q12" i="1"/>
  <c r="R12" i="1"/>
  <c r="K13" i="1"/>
  <c r="M13" i="1"/>
  <c r="N13" i="1"/>
  <c r="O13" i="1"/>
  <c r="P13" i="1"/>
  <c r="Q13" i="1"/>
  <c r="R13" i="1"/>
  <c r="K14" i="1"/>
  <c r="M14" i="1"/>
  <c r="N14" i="1"/>
  <c r="O14" i="1"/>
  <c r="P14" i="1"/>
  <c r="Q14" i="1"/>
  <c r="R14" i="1"/>
  <c r="K15" i="1"/>
  <c r="L15" i="1"/>
  <c r="N15" i="1"/>
  <c r="O15" i="1"/>
  <c r="P15" i="1"/>
  <c r="Q15" i="1"/>
  <c r="R15" i="1"/>
  <c r="K16" i="1"/>
  <c r="N16" i="1"/>
  <c r="O16" i="1"/>
  <c r="P16" i="1"/>
  <c r="Q16" i="1"/>
  <c r="R16" i="1"/>
  <c r="K17" i="1"/>
  <c r="L17" i="1"/>
  <c r="N17" i="1"/>
  <c r="O17" i="1"/>
  <c r="P17" i="1"/>
  <c r="Q17" i="1"/>
  <c r="R17" i="1"/>
  <c r="K18" i="1"/>
  <c r="L18" i="1"/>
  <c r="M18" i="1"/>
  <c r="N18" i="1"/>
  <c r="O18" i="1"/>
  <c r="P18" i="1"/>
  <c r="Q18" i="1"/>
  <c r="R18" i="1"/>
  <c r="K19" i="1"/>
  <c r="L19" i="1"/>
  <c r="M19" i="1"/>
  <c r="N19" i="1"/>
  <c r="P19" i="1"/>
  <c r="Q19" i="1"/>
  <c r="R19" i="1"/>
  <c r="K20" i="1"/>
  <c r="L20" i="1"/>
  <c r="M20" i="1"/>
  <c r="N20" i="1"/>
  <c r="P20" i="1"/>
  <c r="Q20" i="1"/>
  <c r="R20" i="1"/>
  <c r="K21" i="1"/>
  <c r="L21" i="1"/>
  <c r="M21" i="1"/>
  <c r="N21" i="1"/>
  <c r="O21" i="1"/>
  <c r="Q21" i="1"/>
  <c r="R21" i="1"/>
  <c r="K22" i="1"/>
  <c r="L22" i="1"/>
  <c r="M22" i="1"/>
  <c r="N22" i="1"/>
  <c r="O22" i="1"/>
  <c r="Q22" i="1"/>
  <c r="R22" i="1"/>
  <c r="K23" i="1"/>
  <c r="L23" i="1"/>
  <c r="M23" i="1"/>
  <c r="N23" i="1"/>
  <c r="O23" i="1"/>
  <c r="P23" i="1"/>
  <c r="R23" i="1"/>
  <c r="K24" i="1"/>
  <c r="L24" i="1"/>
  <c r="M24" i="1"/>
  <c r="N24" i="1"/>
  <c r="P24" i="1"/>
  <c r="Q24" i="1"/>
  <c r="R24" i="1"/>
  <c r="K25" i="1"/>
  <c r="L25" i="1"/>
  <c r="M25" i="1"/>
  <c r="N25" i="1"/>
  <c r="O25" i="1"/>
  <c r="P25" i="1"/>
  <c r="Q25" i="1"/>
  <c r="R25" i="1"/>
  <c r="R11" i="1"/>
  <c r="Q11" i="1"/>
  <c r="P11" i="1"/>
  <c r="O11" i="1"/>
  <c r="N11" i="1"/>
  <c r="M11" i="1"/>
  <c r="L11" i="1"/>
  <c r="K11" i="1"/>
  <c r="J25" i="1"/>
  <c r="J12" i="1"/>
  <c r="K12" i="1" s="1"/>
  <c r="J13" i="1"/>
  <c r="L13" i="1" s="1"/>
  <c r="J14" i="1"/>
  <c r="L14" i="1" s="1"/>
  <c r="J15" i="1"/>
  <c r="M15" i="1" s="1"/>
  <c r="J16" i="1"/>
  <c r="L16" i="1" s="1"/>
  <c r="J17" i="1"/>
  <c r="M17" i="1" s="1"/>
  <c r="J18" i="1"/>
  <c r="J19" i="1"/>
  <c r="O19" i="1" s="1"/>
  <c r="J20" i="1"/>
  <c r="O20" i="1" s="1"/>
  <c r="J21" i="1"/>
  <c r="P21" i="1" s="1"/>
  <c r="J22" i="1"/>
  <c r="P22" i="1" s="1"/>
  <c r="J23" i="1"/>
  <c r="Q23" i="1" s="1"/>
  <c r="J24" i="1"/>
  <c r="E12" i="1"/>
  <c r="E6" i="3" s="1"/>
  <c r="E13" i="1"/>
  <c r="E7" i="3" s="1"/>
  <c r="E14" i="1"/>
  <c r="E8" i="3" s="1"/>
  <c r="E15" i="1"/>
  <c r="E9" i="3" s="1"/>
  <c r="E16" i="1"/>
  <c r="E10" i="3" s="1"/>
  <c r="E17" i="1"/>
  <c r="E11" i="3" s="1"/>
  <c r="E18" i="1"/>
  <c r="E12" i="3" s="1"/>
  <c r="E19" i="1"/>
  <c r="E13" i="3" s="1"/>
  <c r="E20" i="1"/>
  <c r="E14" i="3" s="1"/>
  <c r="E21" i="1"/>
  <c r="E15" i="3" s="1"/>
  <c r="E22" i="1"/>
  <c r="E16" i="3" s="1"/>
  <c r="E23" i="1"/>
  <c r="E17" i="3" s="1"/>
  <c r="E24" i="1"/>
  <c r="E18" i="3" s="1"/>
  <c r="E25" i="1"/>
  <c r="E19" i="3" s="1"/>
  <c r="F42" i="1" l="1"/>
  <c r="K18" i="3"/>
  <c r="D35" i="2"/>
  <c r="F35" i="2" s="1"/>
  <c r="G13" i="1"/>
  <c r="G21" i="1"/>
  <c r="G14" i="1"/>
  <c r="G22" i="1"/>
  <c r="G15" i="1"/>
  <c r="G23" i="1"/>
  <c r="G16" i="1"/>
  <c r="G24" i="1"/>
  <c r="G17" i="1"/>
  <c r="G18" i="1"/>
  <c r="G19" i="1"/>
  <c r="G20" i="1"/>
  <c r="G12" i="1"/>
  <c r="M16" i="1"/>
  <c r="M35" i="1" s="1"/>
  <c r="Q35" i="1"/>
  <c r="N35" i="1"/>
  <c r="R35" i="1"/>
  <c r="K35" i="1"/>
  <c r="O35" i="1"/>
  <c r="L35" i="1"/>
  <c r="P35" i="1"/>
  <c r="M18" i="3" l="1"/>
  <c r="D43" i="1"/>
  <c r="F43" i="1" l="1"/>
  <c r="F45" i="1" s="1"/>
  <c r="K19" i="3"/>
  <c r="M20" i="3" l="1"/>
  <c r="M1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長澤伸也</author>
  </authors>
  <commentList>
    <comment ref="E8" authorId="0" shapeId="0" xr:uid="{8FAEDA00-71E6-4ED7-85BF-454E8308A243}">
      <text>
        <r>
          <rPr>
            <b/>
            <sz val="9"/>
            <color indexed="81"/>
            <rFont val="MS P ゴシック"/>
            <family val="3"/>
            <charset val="128"/>
          </rPr>
          <t>参加申込団体所属の選手は記入しない</t>
        </r>
      </text>
    </comment>
  </commentList>
</comments>
</file>

<file path=xl/sharedStrings.xml><?xml version="1.0" encoding="utf-8"?>
<sst xmlns="http://schemas.openxmlformats.org/spreadsheetml/2006/main" count="343" uniqueCount="235">
  <si>
    <t>団体名</t>
    <rPh sb="0" eb="2">
      <t>ダンタイ</t>
    </rPh>
    <rPh sb="2" eb="3">
      <t>メイ</t>
    </rPh>
    <phoneticPr fontId="1"/>
  </si>
  <si>
    <t>カテゴリ</t>
    <phoneticPr fontId="1"/>
  </si>
  <si>
    <t>氏名</t>
    <rPh sb="0" eb="2">
      <t>シメイ</t>
    </rPh>
    <phoneticPr fontId="1"/>
  </si>
  <si>
    <t>所属</t>
    <rPh sb="0" eb="2">
      <t>ショゾク</t>
    </rPh>
    <phoneticPr fontId="1"/>
  </si>
  <si>
    <t>フリガナ</t>
    <phoneticPr fontId="1"/>
  </si>
  <si>
    <t>Ａ-男</t>
    <rPh sb="2" eb="3">
      <t>オトコ</t>
    </rPh>
    <phoneticPr fontId="1"/>
  </si>
  <si>
    <t>Ｂ-男</t>
    <rPh sb="2" eb="3">
      <t>オトコ</t>
    </rPh>
    <phoneticPr fontId="1"/>
  </si>
  <si>
    <t>Ｃ-男</t>
    <rPh sb="2" eb="3">
      <t>オトコ</t>
    </rPh>
    <phoneticPr fontId="1"/>
  </si>
  <si>
    <t>Ｍ-男</t>
    <rPh sb="2" eb="3">
      <t>オトコ</t>
    </rPh>
    <phoneticPr fontId="1"/>
  </si>
  <si>
    <t>Ａ-女</t>
    <rPh sb="2" eb="3">
      <t>オンナ</t>
    </rPh>
    <phoneticPr fontId="1"/>
  </si>
  <si>
    <t>Ｂ-女</t>
    <rPh sb="2" eb="3">
      <t>オンナ</t>
    </rPh>
    <phoneticPr fontId="1"/>
  </si>
  <si>
    <t>Ｃ-女</t>
    <rPh sb="2" eb="3">
      <t>オンナ</t>
    </rPh>
    <phoneticPr fontId="1"/>
  </si>
  <si>
    <t>Ｍ-女</t>
    <rPh sb="2" eb="3">
      <t>オンナ</t>
    </rPh>
    <phoneticPr fontId="1"/>
  </si>
  <si>
    <t>現在年齢</t>
    <rPh sb="0" eb="2">
      <t>ゲンザイ</t>
    </rPh>
    <rPh sb="2" eb="4">
      <t>ネンレイ</t>
    </rPh>
    <phoneticPr fontId="1"/>
  </si>
  <si>
    <t>担当者氏名</t>
    <rPh sb="0" eb="3">
      <t>タントウシャ</t>
    </rPh>
    <rPh sb="3" eb="5">
      <t>シメイ</t>
    </rPh>
    <phoneticPr fontId="1"/>
  </si>
  <si>
    <t>計</t>
    <rPh sb="0" eb="1">
      <t>ケイ</t>
    </rPh>
    <phoneticPr fontId="1"/>
  </si>
  <si>
    <t>連絡先mail</t>
    <rPh sb="0" eb="3">
      <t>レンラクサキ</t>
    </rPh>
    <phoneticPr fontId="1"/>
  </si>
  <si>
    <t>中国四国地区トランポリン競技選手権　参加申し込み</t>
    <rPh sb="0" eb="2">
      <t>チュウゴク</t>
    </rPh>
    <rPh sb="2" eb="4">
      <t>シコク</t>
    </rPh>
    <rPh sb="4" eb="6">
      <t>チク</t>
    </rPh>
    <rPh sb="12" eb="14">
      <t>キョウギ</t>
    </rPh>
    <rPh sb="14" eb="17">
      <t>センシュケン</t>
    </rPh>
    <rPh sb="18" eb="20">
      <t>サンカ</t>
    </rPh>
    <rPh sb="20" eb="21">
      <t>モウ</t>
    </rPh>
    <rPh sb="22" eb="23">
      <t>コ</t>
    </rPh>
    <phoneticPr fontId="1"/>
  </si>
  <si>
    <t>第14回</t>
    <rPh sb="0" eb="1">
      <t>ダイ</t>
    </rPh>
    <rPh sb="3" eb="4">
      <t>カイ</t>
    </rPh>
    <phoneticPr fontId="1"/>
  </si>
  <si>
    <t>第15回</t>
    <rPh sb="0" eb="1">
      <t>ダイ</t>
    </rPh>
    <rPh sb="3" eb="4">
      <t>カイ</t>
    </rPh>
    <phoneticPr fontId="1"/>
  </si>
  <si>
    <t>第16回</t>
    <rPh sb="0" eb="1">
      <t>ダイ</t>
    </rPh>
    <rPh sb="3" eb="4">
      <t>カイ</t>
    </rPh>
    <phoneticPr fontId="1"/>
  </si>
  <si>
    <t>第17回</t>
    <rPh sb="0" eb="1">
      <t>ダイ</t>
    </rPh>
    <rPh sb="3" eb="4">
      <t>カイ</t>
    </rPh>
    <phoneticPr fontId="1"/>
  </si>
  <si>
    <t>第18回</t>
    <rPh sb="0" eb="1">
      <t>ダイ</t>
    </rPh>
    <rPh sb="3" eb="4">
      <t>カイ</t>
    </rPh>
    <phoneticPr fontId="1"/>
  </si>
  <si>
    <t>第19回</t>
    <rPh sb="0" eb="1">
      <t>ダイ</t>
    </rPh>
    <rPh sb="3" eb="4">
      <t>カイ</t>
    </rPh>
    <phoneticPr fontId="1"/>
  </si>
  <si>
    <t>第20回</t>
    <rPh sb="0" eb="1">
      <t>ダイ</t>
    </rPh>
    <rPh sb="3" eb="4">
      <t>カイ</t>
    </rPh>
    <phoneticPr fontId="1"/>
  </si>
  <si>
    <t>第21回</t>
    <rPh sb="0" eb="1">
      <t>ダイ</t>
    </rPh>
    <rPh sb="3" eb="4">
      <t>カイ</t>
    </rPh>
    <phoneticPr fontId="1"/>
  </si>
  <si>
    <t>第22回</t>
    <rPh sb="0" eb="1">
      <t>ダイ</t>
    </rPh>
    <rPh sb="3" eb="4">
      <t>カイ</t>
    </rPh>
    <phoneticPr fontId="1"/>
  </si>
  <si>
    <t>第23回</t>
    <rPh sb="0" eb="1">
      <t>ダイ</t>
    </rPh>
    <rPh sb="3" eb="4">
      <t>カイ</t>
    </rPh>
    <phoneticPr fontId="1"/>
  </si>
  <si>
    <t>選択↓</t>
    <rPh sb="0" eb="2">
      <t>センタク</t>
    </rPh>
    <phoneticPr fontId="1"/>
  </si>
  <si>
    <t>自動計算↓</t>
    <rPh sb="0" eb="4">
      <t>ジドウケイサン</t>
    </rPh>
    <phoneticPr fontId="1"/>
  </si>
  <si>
    <t>間違っていれば訂正↓</t>
    <rPh sb="0" eb="2">
      <t>マチガ</t>
    </rPh>
    <rPh sb="7" eb="9">
      <t>テイセイ</t>
    </rPh>
    <phoneticPr fontId="1"/>
  </si>
  <si>
    <t>sync</t>
    <phoneticPr fontId="1"/>
  </si>
  <si>
    <t>参加費</t>
    <rPh sb="0" eb="3">
      <t>サンカヒ</t>
    </rPh>
    <phoneticPr fontId="1"/>
  </si>
  <si>
    <t>（個人）</t>
    <rPh sb="1" eb="3">
      <t>コジン</t>
    </rPh>
    <phoneticPr fontId="1"/>
  </si>
  <si>
    <t>第24回</t>
    <rPh sb="0" eb="1">
      <t>ダイ</t>
    </rPh>
    <rPh sb="3" eb="4">
      <t>カイ</t>
    </rPh>
    <phoneticPr fontId="1"/>
  </si>
  <si>
    <t>【個人競技参加費合計】</t>
    <rPh sb="1" eb="5">
      <t>コジンキョウギ</t>
    </rPh>
    <rPh sb="5" eb="8">
      <t>サンカヒ</t>
    </rPh>
    <rPh sb="8" eb="10">
      <t>ゴウケイ</t>
    </rPh>
    <phoneticPr fontId="1"/>
  </si>
  <si>
    <t>＊参加費振込み口座　　　　開催要項にてご確認ください。</t>
    <rPh sb="1" eb="4">
      <t>サンカヒ</t>
    </rPh>
    <rPh sb="4" eb="6">
      <t>フリコ</t>
    </rPh>
    <rPh sb="7" eb="9">
      <t>コウザ</t>
    </rPh>
    <phoneticPr fontId="1"/>
  </si>
  <si>
    <t>【シンクロ参加費合計】</t>
    <rPh sb="5" eb="8">
      <t>サンカヒ</t>
    </rPh>
    <rPh sb="8" eb="10">
      <t>ゴウケイ</t>
    </rPh>
    <phoneticPr fontId="1"/>
  </si>
  <si>
    <t>振込金額合計</t>
    <rPh sb="0" eb="2">
      <t>フリコミ</t>
    </rPh>
    <rPh sb="2" eb="4">
      <t>キンガク</t>
    </rPh>
    <rPh sb="4" eb="6">
      <t>ゴウケイ</t>
    </rPh>
    <phoneticPr fontId="1"/>
  </si>
  <si>
    <t>シンクロ参加費計</t>
    <rPh sb="4" eb="7">
      <t>サンカヒ</t>
    </rPh>
    <rPh sb="7" eb="8">
      <t>ケイ</t>
    </rPh>
    <phoneticPr fontId="1"/>
  </si>
  <si>
    <t>＊参加人数、参加費は自身のクラブ分のみ表示されます。</t>
    <rPh sb="1" eb="3">
      <t>サンカ</t>
    </rPh>
    <rPh sb="3" eb="5">
      <t>ニンズウ</t>
    </rPh>
    <rPh sb="6" eb="9">
      <t>サンカヒ</t>
    </rPh>
    <rPh sb="10" eb="12">
      <t>ジシン</t>
    </rPh>
    <rPh sb="16" eb="17">
      <t>ブン</t>
    </rPh>
    <rPh sb="19" eb="21">
      <t>ヒョウジ</t>
    </rPh>
    <phoneticPr fontId="1"/>
  </si>
  <si>
    <t>＊参加費は「個人」と合算して振り込んでください。</t>
    <rPh sb="1" eb="4">
      <t>サンカヒ</t>
    </rPh>
    <rPh sb="6" eb="8">
      <t>コジン</t>
    </rPh>
    <rPh sb="10" eb="12">
      <t>ガッサン</t>
    </rPh>
    <rPh sb="14" eb="15">
      <t>フ</t>
    </rPh>
    <rPh sb="16" eb="17">
      <t>コ</t>
    </rPh>
    <phoneticPr fontId="1"/>
  </si>
  <si>
    <t>PC-男</t>
    <rPh sb="3" eb="4">
      <t>オトコ</t>
    </rPh>
    <phoneticPr fontId="1"/>
  </si>
  <si>
    <t>PC-女</t>
    <rPh sb="3" eb="4">
      <t>オンナ</t>
    </rPh>
    <phoneticPr fontId="1"/>
  </si>
  <si>
    <t>監督</t>
    <rPh sb="0" eb="2">
      <t>カントク</t>
    </rPh>
    <phoneticPr fontId="1"/>
  </si>
  <si>
    <t>コーチ</t>
    <phoneticPr fontId="1"/>
  </si>
  <si>
    <t>帯同者</t>
    <rPh sb="0" eb="3">
      <t>タイドウシャ</t>
    </rPh>
    <phoneticPr fontId="1"/>
  </si>
  <si>
    <t>氏　名</t>
    <rPh sb="0" eb="1">
      <t>シ</t>
    </rPh>
    <rPh sb="2" eb="3">
      <t>メイ</t>
    </rPh>
    <phoneticPr fontId="1"/>
  </si>
  <si>
    <t>円</t>
    <rPh sb="0" eb="1">
      <t>エン</t>
    </rPh>
    <phoneticPr fontId="1"/>
  </si>
  <si>
    <t>審判</t>
    <rPh sb="0" eb="2">
      <t>シンパン</t>
    </rPh>
    <phoneticPr fontId="1"/>
  </si>
  <si>
    <t>大﨑　瑛斗</t>
    <rPh sb="0" eb="2">
      <t>オオサキ</t>
    </rPh>
    <rPh sb="3" eb="5">
      <t>エイト</t>
    </rPh>
    <phoneticPr fontId="1"/>
  </si>
  <si>
    <t>中谷　勇理</t>
    <rPh sb="0" eb="2">
      <t>ナカタニ</t>
    </rPh>
    <rPh sb="3" eb="5">
      <t>ユウリ</t>
    </rPh>
    <phoneticPr fontId="1"/>
  </si>
  <si>
    <t>松山トランポリンクラブ</t>
    <rPh sb="0" eb="2">
      <t>マツヤマ</t>
    </rPh>
    <phoneticPr fontId="1"/>
  </si>
  <si>
    <t>第25回</t>
    <rPh sb="0" eb="1">
      <t>ダイ</t>
    </rPh>
    <rPh sb="3" eb="4">
      <t>カイ</t>
    </rPh>
    <phoneticPr fontId="1"/>
  </si>
  <si>
    <t>第26回</t>
    <rPh sb="0" eb="1">
      <t>ダイ</t>
    </rPh>
    <rPh sb="3" eb="4">
      <t>カイ</t>
    </rPh>
    <phoneticPr fontId="1"/>
  </si>
  <si>
    <t>第27回</t>
    <rPh sb="0" eb="1">
      <t>ダイ</t>
    </rPh>
    <rPh sb="3" eb="4">
      <t>カイ</t>
    </rPh>
    <phoneticPr fontId="1"/>
  </si>
  <si>
    <t>第28回</t>
    <rPh sb="0" eb="1">
      <t>ダイ</t>
    </rPh>
    <rPh sb="3" eb="4">
      <t>カイ</t>
    </rPh>
    <phoneticPr fontId="1"/>
  </si>
  <si>
    <t>第29回</t>
    <rPh sb="0" eb="1">
      <t>ダイ</t>
    </rPh>
    <rPh sb="3" eb="4">
      <t>カイ</t>
    </rPh>
    <phoneticPr fontId="1"/>
  </si>
  <si>
    <t>第30回</t>
    <rPh sb="0" eb="1">
      <t>ダイ</t>
    </rPh>
    <rPh sb="3" eb="4">
      <t>カイ</t>
    </rPh>
    <phoneticPr fontId="1"/>
  </si>
  <si>
    <t>第31回</t>
    <rPh sb="0" eb="1">
      <t>ダイ</t>
    </rPh>
    <rPh sb="3" eb="4">
      <t>カイ</t>
    </rPh>
    <phoneticPr fontId="1"/>
  </si>
  <si>
    <t>第32回</t>
    <rPh sb="0" eb="1">
      <t>ダイ</t>
    </rPh>
    <rPh sb="3" eb="4">
      <t>カイ</t>
    </rPh>
    <phoneticPr fontId="1"/>
  </si>
  <si>
    <t>第33回</t>
    <rPh sb="0" eb="1">
      <t>ダイ</t>
    </rPh>
    <rPh sb="3" eb="4">
      <t>カイ</t>
    </rPh>
    <phoneticPr fontId="1"/>
  </si>
  <si>
    <t>第34回</t>
    <rPh sb="0" eb="1">
      <t>ダイ</t>
    </rPh>
    <rPh sb="3" eb="4">
      <t>カイ</t>
    </rPh>
    <phoneticPr fontId="1"/>
  </si>
  <si>
    <t>第35回</t>
    <rPh sb="0" eb="1">
      <t>ダイ</t>
    </rPh>
    <rPh sb="3" eb="4">
      <t>カイ</t>
    </rPh>
    <phoneticPr fontId="1"/>
  </si>
  <si>
    <t>第36回</t>
    <rPh sb="0" eb="1">
      <t>ダイ</t>
    </rPh>
    <rPh sb="3" eb="4">
      <t>カイ</t>
    </rPh>
    <phoneticPr fontId="1"/>
  </si>
  <si>
    <t>第37回</t>
    <rPh sb="0" eb="1">
      <t>ダイ</t>
    </rPh>
    <rPh sb="3" eb="4">
      <t>カイ</t>
    </rPh>
    <phoneticPr fontId="1"/>
  </si>
  <si>
    <t>第38回</t>
    <rPh sb="0" eb="1">
      <t>ダイ</t>
    </rPh>
    <rPh sb="3" eb="4">
      <t>カイ</t>
    </rPh>
    <phoneticPr fontId="1"/>
  </si>
  <si>
    <t>第39回</t>
    <rPh sb="0" eb="1">
      <t>ダイ</t>
    </rPh>
    <rPh sb="3" eb="4">
      <t>カイ</t>
    </rPh>
    <phoneticPr fontId="1"/>
  </si>
  <si>
    <t>第40回</t>
    <rPh sb="0" eb="1">
      <t>ダイ</t>
    </rPh>
    <rPh sb="3" eb="4">
      <t>カイ</t>
    </rPh>
    <phoneticPr fontId="1"/>
  </si>
  <si>
    <t>（20XX/XX/XX）</t>
    <phoneticPr fontId="1"/>
  </si>
  <si>
    <t>生年月日(西暦）</t>
    <rPh sb="0" eb="2">
      <t>セイネン</t>
    </rPh>
    <rPh sb="2" eb="4">
      <t>ガッピ</t>
    </rPh>
    <rPh sb="5" eb="7">
      <t>セイレキ</t>
    </rPh>
    <phoneticPr fontId="1"/>
  </si>
  <si>
    <t>氏  名</t>
    <rPh sb="0" eb="1">
      <t>シ</t>
    </rPh>
    <rPh sb="3" eb="4">
      <t>メイ</t>
    </rPh>
    <phoneticPr fontId="1"/>
  </si>
  <si>
    <t>苗字と名前の間にスペース</t>
    <rPh sb="0" eb="2">
      <t>ミョウジ</t>
    </rPh>
    <rPh sb="3" eb="5">
      <t>ナマエ</t>
    </rPh>
    <rPh sb="6" eb="7">
      <t>アイダ</t>
    </rPh>
    <phoneticPr fontId="1"/>
  </si>
  <si>
    <t>入力↓</t>
    <rPh sb="0" eb="2">
      <t>ニュウリョク</t>
    </rPh>
    <phoneticPr fontId="1"/>
  </si>
  <si>
    <t>所  属</t>
    <rPh sb="0" eb="1">
      <t>ショ</t>
    </rPh>
    <rPh sb="3" eb="4">
      <t>ゾク</t>
    </rPh>
    <phoneticPr fontId="1"/>
  </si>
  <si>
    <t>*所属が違う場合のみ記入</t>
    <rPh sb="1" eb="3">
      <t>ショゾク</t>
    </rPh>
    <rPh sb="4" eb="5">
      <t>チガ</t>
    </rPh>
    <rPh sb="6" eb="8">
      <t>バアイ</t>
    </rPh>
    <rPh sb="10" eb="12">
      <t>キニュウ</t>
    </rPh>
    <phoneticPr fontId="1"/>
  </si>
  <si>
    <r>
      <t>中国四国地区トランポリン競技選手権　参加申し込み　　　　（</t>
    </r>
    <r>
      <rPr>
        <sz val="12"/>
        <color rgb="FFFF0000"/>
        <rFont val="BIZ UDPゴシック"/>
        <family val="3"/>
        <charset val="128"/>
      </rPr>
      <t>シンクロ</t>
    </r>
    <r>
      <rPr>
        <sz val="12"/>
        <color theme="1"/>
        <rFont val="BIZ UDPゴシック"/>
        <family val="3"/>
        <charset val="128"/>
      </rPr>
      <t>）</t>
    </r>
    <rPh sb="0" eb="2">
      <t>チュウゴク</t>
    </rPh>
    <rPh sb="2" eb="4">
      <t>シコク</t>
    </rPh>
    <rPh sb="4" eb="6">
      <t>チク</t>
    </rPh>
    <rPh sb="12" eb="14">
      <t>キョウギ</t>
    </rPh>
    <rPh sb="14" eb="17">
      <t>センシュケン</t>
    </rPh>
    <rPh sb="18" eb="20">
      <t>サンカ</t>
    </rPh>
    <rPh sb="20" eb="21">
      <t>モウ</t>
    </rPh>
    <rPh sb="22" eb="23">
      <t>コ</t>
    </rPh>
    <phoneticPr fontId="1"/>
  </si>
  <si>
    <t>記入例</t>
    <rPh sb="0" eb="3">
      <t>キニュウレイ</t>
    </rPh>
    <phoneticPr fontId="1"/>
  </si>
  <si>
    <t>オオサキ　エイト</t>
    <phoneticPr fontId="1"/>
  </si>
  <si>
    <t>ナカタニ　ユウリ</t>
    <phoneticPr fontId="1"/>
  </si>
  <si>
    <t>備考</t>
    <rPh sb="0" eb="2">
      <t>ビコウ</t>
    </rPh>
    <phoneticPr fontId="1"/>
  </si>
  <si>
    <t>所属内参加者</t>
    <rPh sb="0" eb="3">
      <t>ショゾクナイ</t>
    </rPh>
    <rPh sb="3" eb="6">
      <t>サンカシャ</t>
    </rPh>
    <phoneticPr fontId="1"/>
  </si>
  <si>
    <r>
      <t>＊</t>
    </r>
    <r>
      <rPr>
        <u/>
        <sz val="11"/>
        <color rgb="FFFF0000"/>
        <rFont val="BIZ UDPゴシック"/>
        <family val="3"/>
        <charset val="128"/>
      </rPr>
      <t>所属欄は、異なる所属選手のみ</t>
    </r>
    <r>
      <rPr>
        <sz val="11"/>
        <color theme="1"/>
        <rFont val="BIZ UDPゴシック"/>
        <family val="3"/>
        <charset val="128"/>
      </rPr>
      <t>記入してください。</t>
    </r>
    <rPh sb="1" eb="3">
      <t>ショゾク</t>
    </rPh>
    <rPh sb="3" eb="4">
      <t>ラン</t>
    </rPh>
    <rPh sb="6" eb="7">
      <t>コト</t>
    </rPh>
    <rPh sb="9" eb="11">
      <t>ショゾク</t>
    </rPh>
    <rPh sb="11" eb="13">
      <t>センシュ</t>
    </rPh>
    <rPh sb="15" eb="17">
      <t>キニュウ</t>
    </rPh>
    <phoneticPr fontId="1"/>
  </si>
  <si>
    <t>個人参加者</t>
    <rPh sb="0" eb="2">
      <t>コジン</t>
    </rPh>
    <rPh sb="2" eb="5">
      <t>サンカシャ</t>
    </rPh>
    <phoneticPr fontId="1"/>
  </si>
  <si>
    <t>シンクロ参加者</t>
    <rPh sb="4" eb="6">
      <t>サンカ</t>
    </rPh>
    <rPh sb="6" eb="7">
      <t>シャ</t>
    </rPh>
    <phoneticPr fontId="1"/>
  </si>
  <si>
    <t>シメイ</t>
    <phoneticPr fontId="1"/>
  </si>
  <si>
    <t>団体名</t>
    <rPh sb="0" eb="3">
      <t>ダンタイメイ</t>
    </rPh>
    <phoneticPr fontId="1"/>
  </si>
  <si>
    <t>担当者</t>
    <rPh sb="0" eb="3">
      <t>タントウシャ</t>
    </rPh>
    <phoneticPr fontId="1"/>
  </si>
  <si>
    <t>メール</t>
    <phoneticPr fontId="1"/>
  </si>
  <si>
    <t>審判①</t>
    <rPh sb="0" eb="3">
      <t>シンパン1</t>
    </rPh>
    <phoneticPr fontId="1"/>
  </si>
  <si>
    <t>審判②</t>
    <rPh sb="0" eb="3">
      <t>シンパン2</t>
    </rPh>
    <phoneticPr fontId="1"/>
  </si>
  <si>
    <t>個人参加費</t>
    <rPh sb="0" eb="5">
      <t>コジンサンカヒ</t>
    </rPh>
    <phoneticPr fontId="1"/>
  </si>
  <si>
    <t>シンクロ参加費</t>
    <rPh sb="4" eb="7">
      <t>サンカヒ</t>
    </rPh>
    <phoneticPr fontId="1"/>
  </si>
  <si>
    <t>振込額計</t>
    <rPh sb="0" eb="3">
      <t>フリコミガク</t>
    </rPh>
    <rPh sb="3" eb="4">
      <t>ケイ</t>
    </rPh>
    <phoneticPr fontId="1"/>
  </si>
  <si>
    <t>自動表示</t>
    <rPh sb="0" eb="2">
      <t>ジドウ</t>
    </rPh>
    <rPh sb="2" eb="4">
      <t>ヒョウジ</t>
    </rPh>
    <phoneticPr fontId="1"/>
  </si>
  <si>
    <t>＊このシートは「事務局専用シート」です。＝集計表に入力しないでください</t>
    <rPh sb="8" eb="11">
      <t>ジムキョク</t>
    </rPh>
    <rPh sb="11" eb="13">
      <t>センヨウ</t>
    </rPh>
    <rPh sb="21" eb="24">
      <t>シュウケイヒョウ</t>
    </rPh>
    <rPh sb="25" eb="27">
      <t>ニュウリョク</t>
    </rPh>
    <phoneticPr fontId="1"/>
  </si>
  <si>
    <t>S</t>
    <phoneticPr fontId="1"/>
  </si>
  <si>
    <t>M</t>
    <phoneticPr fontId="1"/>
  </si>
  <si>
    <t>L</t>
    <phoneticPr fontId="1"/>
  </si>
  <si>
    <t>ブラック</t>
    <phoneticPr fontId="1"/>
  </si>
  <si>
    <t>ホワイト</t>
    <phoneticPr fontId="1"/>
  </si>
  <si>
    <t>ネイビー</t>
    <phoneticPr fontId="1"/>
  </si>
  <si>
    <t>＊「シンクロ」・「Tシャツ」の申し込み用紙は別シートにあります。</t>
    <rPh sb="15" eb="16">
      <t>モウ</t>
    </rPh>
    <rPh sb="17" eb="18">
      <t>コ</t>
    </rPh>
    <rPh sb="19" eb="21">
      <t>ヨウシ</t>
    </rPh>
    <rPh sb="22" eb="23">
      <t>ベツ</t>
    </rPh>
    <phoneticPr fontId="1"/>
  </si>
  <si>
    <t>【Tシャツ代金(合計)】</t>
    <rPh sb="5" eb="7">
      <t>ダイキン</t>
    </rPh>
    <rPh sb="8" eb="10">
      <t>ゴウケイ</t>
    </rPh>
    <phoneticPr fontId="1"/>
  </si>
  <si>
    <t>イエロー</t>
    <phoneticPr fontId="1"/>
  </si>
  <si>
    <t>ピンク</t>
    <phoneticPr fontId="1"/>
  </si>
  <si>
    <t>＝</t>
    <phoneticPr fontId="1"/>
  </si>
  <si>
    <t>中四国選手権20回大会記念Ｔシャツ注文書</t>
    <rPh sb="17" eb="20">
      <t>チュウモンショ</t>
    </rPh>
    <phoneticPr fontId="1"/>
  </si>
  <si>
    <t>色番号</t>
    <rPh sb="0" eb="1">
      <t>イロ</t>
    </rPh>
    <rPh sb="1" eb="3">
      <t>バンゴウ</t>
    </rPh>
    <phoneticPr fontId="1"/>
  </si>
  <si>
    <t>色　　名</t>
    <rPh sb="0" eb="1">
      <t>イロ</t>
    </rPh>
    <rPh sb="3" eb="4">
      <t>ナ</t>
    </rPh>
    <phoneticPr fontId="1"/>
  </si>
  <si>
    <t>サ　　イ　　ズ</t>
    <phoneticPr fontId="1"/>
  </si>
  <si>
    <t>小　計</t>
    <rPh sb="0" eb="1">
      <t>ショウ</t>
    </rPh>
    <rPh sb="2" eb="3">
      <t>ケイ</t>
    </rPh>
    <phoneticPr fontId="1"/>
  </si>
  <si>
    <t>データチェック</t>
    <phoneticPr fontId="1"/>
  </si>
  <si>
    <t>90</t>
    <phoneticPr fontId="1"/>
  </si>
  <si>
    <t>100</t>
    <phoneticPr fontId="1"/>
  </si>
  <si>
    <t>110</t>
    <phoneticPr fontId="1"/>
  </si>
  <si>
    <t>120</t>
    <phoneticPr fontId="1"/>
  </si>
  <si>
    <t>130</t>
    <phoneticPr fontId="1"/>
  </si>
  <si>
    <t>140</t>
    <phoneticPr fontId="1"/>
  </si>
  <si>
    <t>150</t>
    <phoneticPr fontId="1"/>
  </si>
  <si>
    <t>160</t>
    <phoneticPr fontId="1"/>
  </si>
  <si>
    <t>GS</t>
    <phoneticPr fontId="1"/>
  </si>
  <si>
    <t>GM</t>
    <phoneticPr fontId="1"/>
  </si>
  <si>
    <t>GL</t>
    <phoneticPr fontId="1"/>
  </si>
  <si>
    <t>XL</t>
    <phoneticPr fontId="1"/>
  </si>
  <si>
    <t>2XL</t>
    <phoneticPr fontId="1"/>
  </si>
  <si>
    <t>3XL</t>
    <phoneticPr fontId="1"/>
  </si>
  <si>
    <t>色番号入力</t>
    <rPh sb="0" eb="3">
      <t>イロバンゴウ</t>
    </rPh>
    <rPh sb="3" eb="5">
      <t>ニュウリョク</t>
    </rPh>
    <phoneticPr fontId="1"/>
  </si>
  <si>
    <t>数量入力</t>
    <rPh sb="0" eb="2">
      <t>スウリョウ</t>
    </rPh>
    <rPh sb="2" eb="4">
      <t>ニュウリョク</t>
    </rPh>
    <phoneticPr fontId="1"/>
  </si>
  <si>
    <t>↑選択</t>
    <rPh sb="1" eb="3">
      <t>センタク</t>
    </rPh>
    <phoneticPr fontId="1"/>
  </si>
  <si>
    <r>
      <t xml:space="preserve">注文はクラブ単位でお願いします。
商品は大会当日、クラブ毎に手渡します。
</t>
    </r>
    <r>
      <rPr>
        <u/>
        <sz val="10"/>
        <color rgb="FFFF0000"/>
        <rFont val="ＭＳ Ｐゴシック"/>
        <family val="3"/>
        <charset val="128"/>
        <scheme val="minor"/>
      </rPr>
      <t>返品は出来ません。</t>
    </r>
    <r>
      <rPr>
        <sz val="10"/>
        <color theme="1"/>
        <rFont val="ＭＳ Ｐゴシック"/>
        <family val="3"/>
        <charset val="128"/>
        <scheme val="minor"/>
      </rPr>
      <t>色・サイズ間違いにご注意ください。</t>
    </r>
    <rPh sb="0" eb="2">
      <t>チュウモン</t>
    </rPh>
    <rPh sb="6" eb="8">
      <t>タンイ</t>
    </rPh>
    <rPh sb="10" eb="11">
      <t>ネガ</t>
    </rPh>
    <rPh sb="17" eb="19">
      <t>ショウヒン</t>
    </rPh>
    <rPh sb="20" eb="22">
      <t>タイカイ</t>
    </rPh>
    <rPh sb="22" eb="24">
      <t>トウジツ</t>
    </rPh>
    <rPh sb="28" eb="29">
      <t>ゴト</t>
    </rPh>
    <rPh sb="30" eb="32">
      <t>テワタ</t>
    </rPh>
    <rPh sb="37" eb="39">
      <t>ヘンピン</t>
    </rPh>
    <rPh sb="40" eb="42">
      <t>デキ</t>
    </rPh>
    <rPh sb="46" eb="47">
      <t>イロ</t>
    </rPh>
    <rPh sb="51" eb="53">
      <t>マチガ</t>
    </rPh>
    <rPh sb="56" eb="58">
      <t>チュウイ</t>
    </rPh>
    <phoneticPr fontId="1"/>
  </si>
  <si>
    <t>合　計</t>
    <rPh sb="0" eb="1">
      <t>ゴウ</t>
    </rPh>
    <rPh sb="2" eb="3">
      <t>ケイ</t>
    </rPh>
    <phoneticPr fontId="1"/>
  </si>
  <si>
    <t>単価</t>
    <rPh sb="0" eb="2">
      <t>タンカ</t>
    </rPh>
    <phoneticPr fontId="1"/>
  </si>
  <si>
    <t>合計枚数</t>
    <rPh sb="0" eb="2">
      <t>ゴウケイ</t>
    </rPh>
    <rPh sb="2" eb="4">
      <t>マイスウ</t>
    </rPh>
    <phoneticPr fontId="1"/>
  </si>
  <si>
    <t>合計金額</t>
    <rPh sb="0" eb="2">
      <t>ゴウケイ</t>
    </rPh>
    <rPh sb="2" eb="4">
      <t>キンガク</t>
    </rPh>
    <phoneticPr fontId="1"/>
  </si>
  <si>
    <t>×</t>
    <phoneticPr fontId="1"/>
  </si>
  <si>
    <t>No.</t>
    <phoneticPr fontId="1"/>
  </si>
  <si>
    <t>色番号</t>
    <rPh sb="0" eb="3">
      <t>イロバンゴウ</t>
    </rPh>
    <phoneticPr fontId="1"/>
  </si>
  <si>
    <t>色</t>
    <rPh sb="0" eb="1">
      <t>イロ</t>
    </rPh>
    <phoneticPr fontId="1"/>
  </si>
  <si>
    <t>001</t>
    <phoneticPr fontId="1"/>
  </si>
  <si>
    <t>002</t>
    <phoneticPr fontId="1"/>
  </si>
  <si>
    <t>005</t>
    <phoneticPr fontId="1"/>
  </si>
  <si>
    <t>アッシュ</t>
    <phoneticPr fontId="1"/>
  </si>
  <si>
    <t>006</t>
    <phoneticPr fontId="1"/>
  </si>
  <si>
    <t>ミックスグレー</t>
    <phoneticPr fontId="1"/>
  </si>
  <si>
    <t>007</t>
    <phoneticPr fontId="1"/>
  </si>
  <si>
    <t>チャコール</t>
    <phoneticPr fontId="1"/>
  </si>
  <si>
    <t>009</t>
    <phoneticPr fontId="1"/>
  </si>
  <si>
    <t>オートミール</t>
    <phoneticPr fontId="1"/>
  </si>
  <si>
    <t>010</t>
    <phoneticPr fontId="1"/>
  </si>
  <si>
    <t>ライトグレー</t>
    <phoneticPr fontId="1"/>
  </si>
  <si>
    <t>019</t>
    <phoneticPr fontId="1"/>
  </si>
  <si>
    <t>ナチュラル</t>
    <phoneticPr fontId="1"/>
  </si>
  <si>
    <t>021</t>
    <phoneticPr fontId="1"/>
  </si>
  <si>
    <t>022</t>
    <phoneticPr fontId="1"/>
  </si>
  <si>
    <t>ゴールド</t>
    <phoneticPr fontId="1"/>
  </si>
  <si>
    <t>024</t>
    <phoneticPr fontId="1"/>
  </si>
  <si>
    <t>ミントグリーン</t>
    <phoneticPr fontId="1"/>
  </si>
  <si>
    <t>029</t>
    <phoneticPr fontId="1"/>
  </si>
  <si>
    <t>グリーン</t>
    <phoneticPr fontId="1"/>
  </si>
  <si>
    <t>035</t>
    <phoneticPr fontId="1"/>
  </si>
  <si>
    <t>シティグリーン</t>
    <phoneticPr fontId="1"/>
  </si>
  <si>
    <t>037</t>
    <phoneticPr fontId="1"/>
  </si>
  <si>
    <t>メロン</t>
    <phoneticPr fontId="1"/>
  </si>
  <si>
    <t>052</t>
    <phoneticPr fontId="1"/>
  </si>
  <si>
    <t>ダークブラウン</t>
    <phoneticPr fontId="1"/>
  </si>
  <si>
    <t>053</t>
    <phoneticPr fontId="1"/>
  </si>
  <si>
    <t>ライトベージュ</t>
    <phoneticPr fontId="1"/>
  </si>
  <si>
    <t>062</t>
    <phoneticPr fontId="1"/>
  </si>
  <si>
    <t>パープル</t>
    <phoneticPr fontId="1"/>
  </si>
  <si>
    <t>064</t>
    <phoneticPr fontId="1"/>
  </si>
  <si>
    <t>オレンジ</t>
    <phoneticPr fontId="1"/>
  </si>
  <si>
    <t>066</t>
    <phoneticPr fontId="1"/>
  </si>
  <si>
    <t>069</t>
    <phoneticPr fontId="1"/>
  </si>
  <si>
    <t>レッド</t>
    <phoneticPr fontId="1"/>
  </si>
  <si>
    <t>072</t>
    <phoneticPr fontId="1"/>
  </si>
  <si>
    <t>バーガンディ</t>
    <phoneticPr fontId="1"/>
  </si>
  <si>
    <t>076</t>
    <phoneticPr fontId="1"/>
  </si>
  <si>
    <t>ラベンダー</t>
    <phoneticPr fontId="1"/>
  </si>
  <si>
    <t>082</t>
    <phoneticPr fontId="1"/>
  </si>
  <si>
    <t>サックス</t>
    <phoneticPr fontId="1"/>
  </si>
  <si>
    <t>083</t>
    <phoneticPr fontId="1"/>
  </si>
  <si>
    <t>アクアブルー</t>
    <phoneticPr fontId="1"/>
  </si>
  <si>
    <t>085</t>
    <phoneticPr fontId="1"/>
  </si>
  <si>
    <t>ロイヤルブルー</t>
    <phoneticPr fontId="1"/>
  </si>
  <si>
    <t>086</t>
    <phoneticPr fontId="1"/>
  </si>
  <si>
    <t>087</t>
    <phoneticPr fontId="1"/>
  </si>
  <si>
    <t>インディゴ</t>
    <phoneticPr fontId="1"/>
  </si>
  <si>
    <t>088</t>
    <phoneticPr fontId="1"/>
  </si>
  <si>
    <t>スレート</t>
    <phoneticPr fontId="1"/>
  </si>
  <si>
    <t>165</t>
    <phoneticPr fontId="1"/>
  </si>
  <si>
    <t>スミ</t>
    <phoneticPr fontId="1"/>
  </si>
  <si>
    <t>190</t>
    <phoneticPr fontId="1"/>
  </si>
  <si>
    <t>カナリアイエロー</t>
    <phoneticPr fontId="1"/>
  </si>
  <si>
    <t>191</t>
    <phoneticPr fontId="1"/>
  </si>
  <si>
    <t>バニラホワイト</t>
    <phoneticPr fontId="1"/>
  </si>
  <si>
    <t>232</t>
    <phoneticPr fontId="1"/>
  </si>
  <si>
    <t>ハイレッド</t>
    <phoneticPr fontId="1"/>
  </si>
  <si>
    <t>247</t>
    <phoneticPr fontId="1"/>
  </si>
  <si>
    <t>アシッドブルー</t>
    <phoneticPr fontId="1"/>
  </si>
  <si>
    <t>369</t>
    <phoneticPr fontId="1"/>
  </si>
  <si>
    <t>バナナ</t>
    <phoneticPr fontId="1"/>
  </si>
  <si>
    <t>487</t>
    <phoneticPr fontId="1"/>
  </si>
  <si>
    <t>ライトイエロー</t>
    <phoneticPr fontId="1"/>
  </si>
  <si>
    <t>488</t>
    <phoneticPr fontId="1"/>
  </si>
  <si>
    <t>ライトブルー</t>
    <phoneticPr fontId="1"/>
  </si>
  <si>
    <t>494</t>
    <phoneticPr fontId="1"/>
  </si>
  <si>
    <t>495</t>
    <phoneticPr fontId="1"/>
  </si>
  <si>
    <t>ライトピンク</t>
    <phoneticPr fontId="1"/>
  </si>
  <si>
    <t>497</t>
    <phoneticPr fontId="1"/>
  </si>
  <si>
    <t>アイビーグリーン</t>
    <phoneticPr fontId="1"/>
  </si>
  <si>
    <t>511</t>
    <phoneticPr fontId="1"/>
  </si>
  <si>
    <t>トロピカルピンク</t>
    <phoneticPr fontId="1"/>
  </si>
  <si>
    <t>537</t>
    <phoneticPr fontId="1"/>
  </si>
  <si>
    <t>サンドカーキ</t>
    <phoneticPr fontId="1"/>
  </si>
  <si>
    <t>538</t>
    <phoneticPr fontId="1"/>
  </si>
  <si>
    <t>ターコイズブルー</t>
    <phoneticPr fontId="1"/>
  </si>
  <si>
    <t>539</t>
    <phoneticPr fontId="1"/>
  </si>
  <si>
    <t>バイオレットパープル</t>
    <phoneticPr fontId="1"/>
  </si>
  <si>
    <t>545</t>
    <phoneticPr fontId="1"/>
  </si>
  <si>
    <t>サンドベージュ</t>
    <phoneticPr fontId="1"/>
  </si>
  <si>
    <t>574</t>
    <phoneticPr fontId="1"/>
  </si>
  <si>
    <t>アプリコット</t>
    <phoneticPr fontId="1"/>
  </si>
  <si>
    <t>575</t>
    <phoneticPr fontId="1"/>
  </si>
  <si>
    <t>アップルグリーン</t>
    <phoneticPr fontId="1"/>
  </si>
  <si>
    <t>576</t>
    <phoneticPr fontId="1"/>
  </si>
  <si>
    <t>ベビーピンク</t>
    <phoneticPr fontId="1"/>
  </si>
  <si>
    <t>584</t>
    <phoneticPr fontId="1"/>
  </si>
  <si>
    <t>ダークヘザーネイビー</t>
    <phoneticPr fontId="1"/>
  </si>
  <si>
    <t>717</t>
    <phoneticPr fontId="1"/>
  </si>
  <si>
    <t>ダークネイビー</t>
    <phoneticPr fontId="1"/>
  </si>
  <si>
    <t>725</t>
    <phoneticPr fontId="1"/>
  </si>
  <si>
    <t>ヘザーブラック</t>
    <phoneticPr fontId="1"/>
  </si>
  <si>
    <t>739</t>
    <phoneticPr fontId="1"/>
  </si>
  <si>
    <t>ライトオリーブ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</si>
</sst>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General&quot;　名&quot;"/>
    <numFmt numFmtId="177" formatCode="General&quot;　名　×&quot;"/>
    <numFmt numFmtId="178" formatCode="General&quot;　円　＝&quot;"/>
    <numFmt numFmtId="179" formatCode="&quot;第&quot;General&quot;回&quot;"/>
    <numFmt numFmtId="180" formatCode="0_);[Red]\(0\)"/>
    <numFmt numFmtId="181" formatCode="&quot;×　&quot;General&quot;　円　＝&quot;"/>
    <numFmt numFmtId="182" formatCode="General&quot;　枚　×&quot;"/>
    <numFmt numFmtId="184" formatCode="yyyy&quot;年&quot;m&quot;月&quot;d&quot;日記入&quot;;@"/>
    <numFmt numFmtId="185" formatCode="0_ "/>
    <numFmt numFmtId="186" formatCode="#,##0_ "/>
  </numFmts>
  <fonts count="4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8"/>
      <color rgb="FFFF0000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0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b/>
      <sz val="10"/>
      <color theme="4" tint="-0.249977111117893"/>
      <name val="BIZ UDゴシック"/>
      <family val="3"/>
      <charset val="128"/>
    </font>
    <font>
      <b/>
      <sz val="10"/>
      <color rgb="FFFF0000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b/>
      <sz val="10"/>
      <color rgb="FF0070C0"/>
      <name val="BIZ UD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8"/>
      <color theme="4"/>
      <name val="BIZ UDゴシック"/>
      <family val="3"/>
      <charset val="128"/>
    </font>
    <font>
      <sz val="9"/>
      <color theme="4"/>
      <name val="BIZ UDゴシック"/>
      <family val="3"/>
      <charset val="128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11"/>
      <color theme="0" tint="-0.249977111117893"/>
      <name val="BIZ UDPゴシック"/>
      <family val="3"/>
      <charset val="128"/>
    </font>
    <font>
      <sz val="8"/>
      <color rgb="FFFF0000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rgb="FFFF0000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u/>
      <sz val="11"/>
      <color rgb="FFFF0000"/>
      <name val="BIZ UDP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theme="1"/>
      <name val="BIZ UDPゴシック"/>
      <family val="3"/>
      <charset val="128"/>
    </font>
    <font>
      <sz val="10"/>
      <color theme="1"/>
      <name val="BIZ UDP明朝 Medium"/>
      <family val="1"/>
      <charset val="128"/>
    </font>
    <font>
      <sz val="9"/>
      <color theme="4"/>
      <name val="BIZ UDPゴシック"/>
      <family val="3"/>
      <charset val="128"/>
    </font>
    <font>
      <sz val="11"/>
      <color theme="4"/>
      <name val="BIZ UDPゴシック"/>
      <family val="3"/>
      <charset val="128"/>
    </font>
    <font>
      <sz val="10"/>
      <color theme="4"/>
      <name val="BIZ UDPゴシック"/>
      <family val="3"/>
      <charset val="128"/>
    </font>
    <font>
      <sz val="10"/>
      <color rgb="FFFF0000"/>
      <name val="BIZ UDP明朝 Medium"/>
      <family val="1"/>
      <charset val="128"/>
    </font>
    <font>
      <b/>
      <sz val="10"/>
      <color theme="1"/>
      <name val="BIZ UD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u/>
      <sz val="10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212">
    <xf numFmtId="0" fontId="0" fillId="0" borderId="0" xfId="0">
      <alignment vertical="center"/>
    </xf>
    <xf numFmtId="0" fontId="3" fillId="0" borderId="0" xfId="0" applyFont="1" applyAlignment="1">
      <alignment horizontal="center" shrinkToFit="1"/>
    </xf>
    <xf numFmtId="0" fontId="4" fillId="0" borderId="0" xfId="0" applyFont="1" applyAlignment="1">
      <alignment vertical="center" shrinkToFit="1"/>
    </xf>
    <xf numFmtId="179" fontId="4" fillId="0" borderId="0" xfId="0" applyNumberFormat="1" applyFont="1" applyAlignment="1">
      <alignment horizontal="right" vertical="center" shrinkToFit="1"/>
    </xf>
    <xf numFmtId="0" fontId="4" fillId="0" borderId="0" xfId="0" applyFont="1" applyAlignment="1">
      <alignment horizontal="center" vertical="center" shrinkToFit="1"/>
    </xf>
    <xf numFmtId="14" fontId="4" fillId="0" borderId="1" xfId="0" applyNumberFormat="1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177" fontId="7" fillId="0" borderId="0" xfId="0" applyNumberFormat="1" applyFont="1" applyAlignment="1">
      <alignment vertical="center" shrinkToFit="1"/>
    </xf>
    <xf numFmtId="178" fontId="7" fillId="0" borderId="0" xfId="0" applyNumberFormat="1" applyFont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14" fontId="4" fillId="0" borderId="0" xfId="0" applyNumberFormat="1" applyFont="1" applyAlignment="1">
      <alignment vertical="center" shrinkToFit="1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14" fontId="9" fillId="0" borderId="1" xfId="0" applyNumberFormat="1" applyFont="1" applyBorder="1" applyAlignment="1">
      <alignment vertical="center" shrinkToFit="1"/>
    </xf>
    <xf numFmtId="0" fontId="9" fillId="0" borderId="1" xfId="0" applyFont="1" applyBorder="1" applyAlignment="1">
      <alignment vertical="center" shrinkToFit="1"/>
    </xf>
    <xf numFmtId="0" fontId="9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left" vertical="center" shrinkToFit="1"/>
      <protection locked="0"/>
    </xf>
    <xf numFmtId="0" fontId="10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38" fontId="7" fillId="0" borderId="0" xfId="1" applyFont="1" applyAlignment="1">
      <alignment horizontal="right" vertical="center" shrinkToFit="1"/>
    </xf>
    <xf numFmtId="38" fontId="8" fillId="0" borderId="0" xfId="1" applyFont="1" applyAlignment="1">
      <alignment horizontal="right" vertical="center" shrinkToFit="1"/>
    </xf>
    <xf numFmtId="14" fontId="4" fillId="0" borderId="1" xfId="0" applyNumberFormat="1" applyFont="1" applyBorder="1" applyAlignment="1" applyProtection="1">
      <alignment horizontal="right" vertical="center" shrinkToFit="1"/>
      <protection locked="0"/>
    </xf>
    <xf numFmtId="56" fontId="4" fillId="2" borderId="2" xfId="0" applyNumberFormat="1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12" fillId="2" borderId="3" xfId="0" applyFont="1" applyFill="1" applyBorder="1" applyAlignment="1">
      <alignment horizontal="center" vertical="center" shrinkToFit="1"/>
    </xf>
    <xf numFmtId="0" fontId="13" fillId="2" borderId="3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14" fillId="0" borderId="0" xfId="0" applyFont="1" applyAlignment="1">
      <alignment vertical="center" shrinkToFit="1"/>
    </xf>
    <xf numFmtId="179" fontId="14" fillId="0" borderId="0" xfId="0" applyNumberFormat="1" applyFont="1" applyAlignment="1">
      <alignment horizontal="right" vertical="center" shrinkToFit="1"/>
    </xf>
    <xf numFmtId="0" fontId="17" fillId="2" borderId="0" xfId="0" applyFont="1" applyFill="1" applyAlignment="1">
      <alignment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14" fontId="14" fillId="0" borderId="1" xfId="0" applyNumberFormat="1" applyFont="1" applyBorder="1" applyAlignment="1">
      <alignment vertical="center" shrinkToFit="1"/>
    </xf>
    <xf numFmtId="0" fontId="14" fillId="0" borderId="1" xfId="0" applyFont="1" applyBorder="1" applyAlignment="1">
      <alignment vertical="center" shrinkToFit="1"/>
    </xf>
    <xf numFmtId="0" fontId="14" fillId="0" borderId="3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shrinkToFit="1"/>
    </xf>
    <xf numFmtId="0" fontId="19" fillId="2" borderId="2" xfId="0" applyFont="1" applyFill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left" vertical="center" shrinkToFit="1"/>
    </xf>
    <xf numFmtId="0" fontId="14" fillId="0" borderId="7" xfId="0" applyFont="1" applyBorder="1" applyAlignment="1">
      <alignment horizontal="left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left" vertical="center" shrinkToFit="1"/>
    </xf>
    <xf numFmtId="0" fontId="14" fillId="0" borderId="8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left" vertical="center" shrinkToFit="1"/>
    </xf>
    <xf numFmtId="0" fontId="14" fillId="0" borderId="0" xfId="0" applyFont="1" applyAlignment="1">
      <alignment horizontal="left" vertical="center" shrinkToFit="1"/>
    </xf>
    <xf numFmtId="14" fontId="14" fillId="0" borderId="0" xfId="0" applyNumberFormat="1" applyFont="1" applyAlignment="1">
      <alignment horizontal="center" vertical="center" shrinkToFit="1"/>
    </xf>
    <xf numFmtId="176" fontId="21" fillId="0" borderId="1" xfId="0" applyNumberFormat="1" applyFont="1" applyBorder="1" applyAlignment="1">
      <alignment vertical="center" shrinkToFit="1"/>
    </xf>
    <xf numFmtId="0" fontId="14" fillId="0" borderId="0" xfId="0" applyFont="1" applyAlignment="1">
      <alignment horizontal="right" vertical="center" shrinkToFit="1"/>
    </xf>
    <xf numFmtId="38" fontId="14" fillId="0" borderId="1" xfId="1" applyFont="1" applyBorder="1" applyAlignment="1">
      <alignment horizontal="right" vertical="center" shrinkToFit="1"/>
    </xf>
    <xf numFmtId="176" fontId="21" fillId="0" borderId="0" xfId="0" applyNumberFormat="1" applyFont="1" applyAlignment="1">
      <alignment vertical="center" shrinkToFit="1"/>
    </xf>
    <xf numFmtId="38" fontId="14" fillId="0" borderId="0" xfId="1" applyFont="1" applyBorder="1" applyAlignment="1">
      <alignment horizontal="right" vertical="center" shrinkToFit="1"/>
    </xf>
    <xf numFmtId="0" fontId="14" fillId="2" borderId="10" xfId="0" applyFont="1" applyFill="1" applyBorder="1" applyAlignment="1">
      <alignment horizontal="center" vertical="center" shrinkToFit="1"/>
    </xf>
    <xf numFmtId="0" fontId="20" fillId="2" borderId="3" xfId="0" applyFont="1" applyFill="1" applyBorder="1" applyAlignment="1">
      <alignment vertical="center" shrinkToFit="1"/>
    </xf>
    <xf numFmtId="180" fontId="14" fillId="2" borderId="2" xfId="0" applyNumberFormat="1" applyFont="1" applyFill="1" applyBorder="1" applyAlignment="1">
      <alignment horizontal="center" vertical="center" shrinkToFit="1"/>
    </xf>
    <xf numFmtId="180" fontId="14" fillId="2" borderId="7" xfId="0" applyNumberFormat="1" applyFont="1" applyFill="1" applyBorder="1" applyAlignment="1">
      <alignment horizontal="center" vertical="center" shrinkToFit="1"/>
    </xf>
    <xf numFmtId="180" fontId="14" fillId="2" borderId="8" xfId="0" applyNumberFormat="1" applyFont="1" applyFill="1" applyBorder="1" applyAlignment="1">
      <alignment horizontal="center" vertical="center" shrinkToFit="1"/>
    </xf>
    <xf numFmtId="180" fontId="14" fillId="2" borderId="3" xfId="0" applyNumberFormat="1" applyFont="1" applyFill="1" applyBorder="1" applyAlignment="1">
      <alignment horizontal="center" vertical="center" shrinkToFit="1"/>
    </xf>
    <xf numFmtId="0" fontId="22" fillId="2" borderId="8" xfId="0" applyFont="1" applyFill="1" applyBorder="1" applyAlignment="1">
      <alignment horizontal="center" vertical="center" shrinkToFit="1"/>
    </xf>
    <xf numFmtId="176" fontId="4" fillId="2" borderId="1" xfId="0" applyNumberFormat="1" applyFont="1" applyFill="1" applyBorder="1" applyAlignment="1">
      <alignment horizontal="center" vertical="center" shrinkToFit="1"/>
    </xf>
    <xf numFmtId="0" fontId="14" fillId="0" borderId="1" xfId="0" applyFont="1" applyBorder="1" applyAlignment="1">
      <alignment horizontal="left" vertical="center" shrinkToFit="1"/>
    </xf>
    <xf numFmtId="0" fontId="25" fillId="2" borderId="0" xfId="0" applyFont="1" applyFill="1" applyAlignment="1">
      <alignment vertical="center" shrinkToFit="1"/>
    </xf>
    <xf numFmtId="0" fontId="25" fillId="2" borderId="0" xfId="0" applyFont="1" applyFill="1" applyAlignment="1">
      <alignment horizontal="center" vertical="center" shrinkToFit="1"/>
    </xf>
    <xf numFmtId="0" fontId="26" fillId="0" borderId="0" xfId="0" applyFont="1">
      <alignment vertical="center"/>
    </xf>
    <xf numFmtId="0" fontId="26" fillId="0" borderId="0" xfId="0" applyFont="1" applyAlignment="1">
      <alignment vertical="center" shrinkToFit="1"/>
    </xf>
    <xf numFmtId="0" fontId="26" fillId="0" borderId="1" xfId="0" applyFont="1" applyBorder="1" applyAlignment="1">
      <alignment horizontal="center" vertical="center" shrinkToFit="1"/>
    </xf>
    <xf numFmtId="0" fontId="26" fillId="0" borderId="1" xfId="0" applyFont="1" applyBorder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shrinkToFit="1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horizontal="right" vertical="center" shrinkToFit="1"/>
    </xf>
    <xf numFmtId="176" fontId="26" fillId="0" borderId="0" xfId="0" applyNumberFormat="1" applyFont="1" applyAlignment="1">
      <alignment vertical="center" shrinkToFit="1"/>
    </xf>
    <xf numFmtId="181" fontId="26" fillId="0" borderId="0" xfId="0" applyNumberFormat="1" applyFont="1" applyAlignment="1">
      <alignment vertical="center" shrinkToFit="1"/>
    </xf>
    <xf numFmtId="38" fontId="26" fillId="0" borderId="0" xfId="0" applyNumberFormat="1" applyFont="1" applyAlignment="1">
      <alignment vertical="center" shrinkToFit="1"/>
    </xf>
    <xf numFmtId="0" fontId="26" fillId="3" borderId="0" xfId="0" applyFont="1" applyFill="1" applyAlignment="1">
      <alignment vertical="center" shrinkToFit="1"/>
    </xf>
    <xf numFmtId="38" fontId="26" fillId="3" borderId="0" xfId="0" applyNumberFormat="1" applyFont="1" applyFill="1" applyAlignment="1">
      <alignment vertical="center" shrinkToFit="1"/>
    </xf>
    <xf numFmtId="0" fontId="26" fillId="3" borderId="0" xfId="0" applyFont="1" applyFill="1" applyAlignment="1">
      <alignment horizontal="center" vertical="center" shrinkToFit="1"/>
    </xf>
    <xf numFmtId="0" fontId="26" fillId="3" borderId="13" xfId="0" applyFont="1" applyFill="1" applyBorder="1" applyAlignment="1">
      <alignment horizontal="center" vertical="center" shrinkToFit="1"/>
    </xf>
    <xf numFmtId="0" fontId="26" fillId="0" borderId="21" xfId="0" applyFont="1" applyBorder="1" applyAlignment="1">
      <alignment horizontal="center" vertical="center" shrinkToFit="1"/>
    </xf>
    <xf numFmtId="0" fontId="26" fillId="0" borderId="11" xfId="0" applyFont="1" applyBorder="1" applyAlignment="1">
      <alignment vertical="center" shrinkToFit="1"/>
    </xf>
    <xf numFmtId="0" fontId="26" fillId="0" borderId="20" xfId="0" applyFont="1" applyBorder="1" applyAlignment="1">
      <alignment vertical="center" shrinkToFit="1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18" fillId="2" borderId="3" xfId="0" applyFont="1" applyFill="1" applyBorder="1" applyAlignment="1">
      <alignment horizontal="center" vertical="center" shrinkToFit="1"/>
    </xf>
    <xf numFmtId="0" fontId="28" fillId="2" borderId="2" xfId="0" applyFont="1" applyFill="1" applyBorder="1" applyAlignment="1">
      <alignment horizontal="left" vertical="center" shrinkToFit="1"/>
    </xf>
    <xf numFmtId="0" fontId="29" fillId="2" borderId="8" xfId="0" applyFont="1" applyFill="1" applyBorder="1" applyAlignment="1">
      <alignment horizontal="center" vertical="center" shrinkToFit="1"/>
    </xf>
    <xf numFmtId="0" fontId="27" fillId="2" borderId="8" xfId="0" applyFont="1" applyFill="1" applyBorder="1" applyAlignment="1">
      <alignment vertical="center" shrinkToFit="1"/>
    </xf>
    <xf numFmtId="0" fontId="28" fillId="2" borderId="7" xfId="0" applyFont="1" applyFill="1" applyBorder="1" applyAlignment="1">
      <alignment horizontal="left" vertical="center" shrinkToFit="1"/>
    </xf>
    <xf numFmtId="0" fontId="29" fillId="2" borderId="10" xfId="0" applyFont="1" applyFill="1" applyBorder="1" applyAlignment="1">
      <alignment horizontal="center" vertical="center" shrinkToFit="1"/>
    </xf>
    <xf numFmtId="0" fontId="27" fillId="2" borderId="10" xfId="0" applyFont="1" applyFill="1" applyBorder="1" applyAlignment="1">
      <alignment vertical="center" shrinkToFit="1"/>
    </xf>
    <xf numFmtId="0" fontId="30" fillId="0" borderId="0" xfId="0" applyFont="1">
      <alignment vertical="center"/>
    </xf>
    <xf numFmtId="0" fontId="8" fillId="0" borderId="0" xfId="0" applyFont="1" applyAlignment="1">
      <alignment horizontal="right" vertical="center" shrinkToFit="1"/>
    </xf>
    <xf numFmtId="0" fontId="4" fillId="0" borderId="0" xfId="0" applyFont="1" applyAlignment="1">
      <alignment horizontal="right" vertical="center" shrinkToFit="1"/>
    </xf>
    <xf numFmtId="182" fontId="7" fillId="0" borderId="0" xfId="0" applyNumberFormat="1" applyFont="1" applyAlignment="1">
      <alignment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23" xfId="0" applyFont="1" applyBorder="1" applyAlignment="1">
      <alignment vertical="center" shrinkToFit="1"/>
    </xf>
    <xf numFmtId="0" fontId="4" fillId="0" borderId="23" xfId="0" applyFont="1" applyBorder="1" applyAlignment="1" applyProtection="1">
      <alignment vertical="center" shrinkToFit="1"/>
      <protection locked="0"/>
    </xf>
    <xf numFmtId="0" fontId="4" fillId="2" borderId="24" xfId="0" applyFont="1" applyFill="1" applyBorder="1" applyAlignment="1">
      <alignment horizontal="center" vertical="center" shrinkToFit="1"/>
    </xf>
    <xf numFmtId="0" fontId="4" fillId="0" borderId="11" xfId="0" applyFont="1" applyBorder="1" applyAlignment="1" applyProtection="1">
      <alignment horizontal="centerContinuous" vertical="center" shrinkToFit="1"/>
      <protection locked="0"/>
    </xf>
    <xf numFmtId="0" fontId="4" fillId="0" borderId="21" xfId="0" applyFont="1" applyBorder="1" applyAlignment="1" applyProtection="1">
      <alignment horizontal="centerContinuous" vertical="center" shrinkToFit="1"/>
      <protection locked="0"/>
    </xf>
    <xf numFmtId="0" fontId="26" fillId="0" borderId="21" xfId="0" applyFont="1" applyBorder="1" applyAlignment="1">
      <alignment horizontal="left" vertical="center" shrinkToFit="1"/>
    </xf>
    <xf numFmtId="0" fontId="26" fillId="0" borderId="20" xfId="0" applyFont="1" applyBorder="1" applyAlignment="1">
      <alignment horizontal="left" vertical="center" shrinkToFit="1"/>
    </xf>
    <xf numFmtId="0" fontId="26" fillId="0" borderId="11" xfId="0" applyFont="1" applyBorder="1" applyAlignment="1">
      <alignment horizontal="left" vertical="center" shrinkToFit="1"/>
    </xf>
    <xf numFmtId="0" fontId="26" fillId="0" borderId="0" xfId="0" applyFont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6" fillId="0" borderId="0" xfId="0" applyFont="1" applyAlignment="1">
      <alignment horizontal="right" vertical="center" shrinkToFit="1"/>
    </xf>
    <xf numFmtId="0" fontId="4" fillId="0" borderId="0" xfId="0" applyFont="1" applyAlignment="1">
      <alignment horizontal="left" shrinkToFit="1"/>
    </xf>
    <xf numFmtId="0" fontId="4" fillId="2" borderId="1" xfId="0" applyFont="1" applyFill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right" vertical="center" shrinkToFit="1"/>
    </xf>
    <xf numFmtId="176" fontId="4" fillId="2" borderId="1" xfId="0" applyNumberFormat="1" applyFont="1" applyFill="1" applyBorder="1" applyAlignment="1">
      <alignment horizontal="center" vertical="center" shrinkToFit="1"/>
    </xf>
    <xf numFmtId="0" fontId="31" fillId="0" borderId="0" xfId="0" applyFont="1" applyAlignment="1">
      <alignment horizontal="right" vertical="center" shrinkToFit="1"/>
    </xf>
    <xf numFmtId="180" fontId="14" fillId="0" borderId="15" xfId="0" applyNumberFormat="1" applyFont="1" applyBorder="1" applyAlignment="1">
      <alignment horizontal="center" vertical="center" shrinkToFit="1"/>
    </xf>
    <xf numFmtId="180" fontId="14" fillId="0" borderId="19" xfId="0" applyNumberFormat="1" applyFont="1" applyBorder="1" applyAlignment="1">
      <alignment horizontal="center" vertical="center" shrinkToFit="1"/>
    </xf>
    <xf numFmtId="180" fontId="14" fillId="0" borderId="14" xfId="0" applyNumberFormat="1" applyFont="1" applyBorder="1" applyAlignment="1">
      <alignment horizontal="center" vertical="center" shrinkToFit="1"/>
    </xf>
    <xf numFmtId="180" fontId="14" fillId="0" borderId="18" xfId="0" applyNumberFormat="1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22" fillId="0" borderId="0" xfId="0" applyFont="1" applyAlignment="1">
      <alignment horizontal="left" vertical="center" shrinkToFit="1"/>
    </xf>
    <xf numFmtId="0" fontId="14" fillId="0" borderId="0" xfId="0" applyFont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4" fillId="2" borderId="3" xfId="0" applyFont="1" applyFill="1" applyBorder="1" applyAlignment="1">
      <alignment horizontal="center" vertical="center" shrinkToFit="1"/>
    </xf>
    <xf numFmtId="0" fontId="14" fillId="0" borderId="0" xfId="0" applyFont="1" applyAlignment="1">
      <alignment horizontal="left" vertical="center" shrinkToFit="1"/>
    </xf>
    <xf numFmtId="0" fontId="14" fillId="0" borderId="0" xfId="0" applyFont="1" applyAlignment="1">
      <alignment horizontal="left" vertical="center" wrapText="1" shrinkToFit="1"/>
    </xf>
    <xf numFmtId="0" fontId="19" fillId="2" borderId="1" xfId="0" applyFont="1" applyFill="1" applyBorder="1" applyAlignment="1">
      <alignment horizontal="center" vertical="center" shrinkToFit="1"/>
    </xf>
    <xf numFmtId="0" fontId="28" fillId="2" borderId="2" xfId="0" applyFont="1" applyFill="1" applyBorder="1" applyAlignment="1">
      <alignment horizontal="center" vertical="center" shrinkToFit="1"/>
    </xf>
    <xf numFmtId="0" fontId="28" fillId="2" borderId="3" xfId="0" applyFont="1" applyFill="1" applyBorder="1" applyAlignment="1">
      <alignment horizontal="center" vertical="center" shrinkToFit="1"/>
    </xf>
    <xf numFmtId="0" fontId="14" fillId="2" borderId="12" xfId="0" applyFont="1" applyFill="1" applyBorder="1" applyAlignment="1">
      <alignment horizontal="center" vertical="center" shrinkToFit="1"/>
    </xf>
    <xf numFmtId="0" fontId="14" fillId="2" borderId="16" xfId="0" applyFont="1" applyFill="1" applyBorder="1" applyAlignment="1">
      <alignment horizontal="center" vertical="center" shrinkToFit="1"/>
    </xf>
    <xf numFmtId="0" fontId="14" fillId="2" borderId="13" xfId="0" applyFont="1" applyFill="1" applyBorder="1" applyAlignment="1">
      <alignment horizontal="center" vertical="center" shrinkToFit="1"/>
    </xf>
    <xf numFmtId="0" fontId="14" fillId="2" borderId="17" xfId="0" applyFont="1" applyFill="1" applyBorder="1" applyAlignment="1">
      <alignment horizontal="center" vertical="center" shrinkToFit="1"/>
    </xf>
    <xf numFmtId="0" fontId="14" fillId="2" borderId="14" xfId="0" applyFont="1" applyFill="1" applyBorder="1" applyAlignment="1">
      <alignment horizontal="center" vertical="center" shrinkToFit="1"/>
    </xf>
    <xf numFmtId="0" fontId="14" fillId="2" borderId="18" xfId="0" applyFont="1" applyFill="1" applyBorder="1" applyAlignment="1">
      <alignment horizontal="center" vertical="center" shrinkToFit="1"/>
    </xf>
    <xf numFmtId="0" fontId="14" fillId="2" borderId="15" xfId="0" applyFont="1" applyFill="1" applyBorder="1" applyAlignment="1">
      <alignment horizontal="center" vertical="center" shrinkToFit="1"/>
    </xf>
    <xf numFmtId="0" fontId="14" fillId="2" borderId="19" xfId="0" applyFont="1" applyFill="1" applyBorder="1" applyAlignment="1">
      <alignment horizontal="center" vertical="center" shrinkToFit="1"/>
    </xf>
    <xf numFmtId="0" fontId="15" fillId="0" borderId="0" xfId="0" applyFont="1" applyAlignment="1">
      <alignment horizontal="left" vertical="center" shrinkToFit="1"/>
    </xf>
    <xf numFmtId="14" fontId="14" fillId="0" borderId="5" xfId="0" applyNumberFormat="1" applyFont="1" applyBorder="1" applyAlignment="1">
      <alignment horizontal="right" vertical="center" shrinkToFit="1"/>
    </xf>
    <xf numFmtId="0" fontId="14" fillId="0" borderId="5" xfId="0" applyFont="1" applyBorder="1" applyAlignment="1">
      <alignment horizontal="right" vertical="center" shrinkToFit="1"/>
    </xf>
    <xf numFmtId="0" fontId="14" fillId="0" borderId="4" xfId="0" applyFont="1" applyBorder="1" applyAlignment="1">
      <alignment horizontal="center" vertical="center" shrinkToFit="1"/>
    </xf>
    <xf numFmtId="179" fontId="32" fillId="4" borderId="0" xfId="0" applyNumberFormat="1" applyFont="1" applyFill="1" applyAlignment="1">
      <alignment horizontal="left" vertical="center" shrinkToFit="1"/>
    </xf>
    <xf numFmtId="184" fontId="33" fillId="5" borderId="0" xfId="0" applyNumberFormat="1" applyFont="1" applyFill="1" applyAlignment="1">
      <alignment horizontal="right" shrinkToFit="1"/>
    </xf>
    <xf numFmtId="0" fontId="34" fillId="0" borderId="0" xfId="0" applyFont="1" applyAlignment="1">
      <alignment vertical="center" shrinkToFit="1"/>
    </xf>
    <xf numFmtId="0" fontId="34" fillId="0" borderId="25" xfId="0" applyFont="1" applyBorder="1" applyAlignment="1">
      <alignment horizontal="center" vertical="center" shrinkToFit="1"/>
    </xf>
    <xf numFmtId="0" fontId="34" fillId="0" borderId="26" xfId="0" applyFont="1" applyBorder="1" applyAlignment="1">
      <alignment horizontal="center" vertical="center" shrinkToFit="1"/>
    </xf>
    <xf numFmtId="0" fontId="34" fillId="0" borderId="27" xfId="0" applyFont="1" applyBorder="1" applyAlignment="1">
      <alignment horizontal="center" vertical="center" shrinkToFit="1"/>
    </xf>
    <xf numFmtId="0" fontId="34" fillId="0" borderId="21" xfId="0" applyFont="1" applyBorder="1" applyAlignment="1">
      <alignment horizontal="center" vertical="center" shrinkToFit="1"/>
    </xf>
    <xf numFmtId="0" fontId="34" fillId="0" borderId="0" xfId="0" applyFont="1" applyAlignment="1">
      <alignment horizontal="center" vertical="center" shrinkToFit="1"/>
    </xf>
    <xf numFmtId="0" fontId="34" fillId="0" borderId="1" xfId="0" applyFont="1" applyBorder="1" applyAlignment="1">
      <alignment horizontal="center" vertical="center" shrinkToFit="1"/>
    </xf>
    <xf numFmtId="0" fontId="34" fillId="0" borderId="30" xfId="0" applyFont="1" applyBorder="1" applyAlignment="1">
      <alignment horizontal="center" vertical="center" shrinkToFit="1"/>
    </xf>
    <xf numFmtId="0" fontId="34" fillId="0" borderId="31" xfId="0" applyFont="1" applyBorder="1" applyAlignment="1">
      <alignment horizontal="center" vertical="center" shrinkToFit="1"/>
    </xf>
    <xf numFmtId="0" fontId="34" fillId="0" borderId="32" xfId="0" applyFont="1" applyBorder="1" applyAlignment="1">
      <alignment horizontal="center" vertical="center" shrinkToFit="1"/>
    </xf>
    <xf numFmtId="0" fontId="33" fillId="0" borderId="1" xfId="0" applyFont="1" applyBorder="1" applyAlignment="1">
      <alignment horizontal="center" vertical="center"/>
    </xf>
    <xf numFmtId="0" fontId="33" fillId="0" borderId="33" xfId="0" quotePrefix="1" applyFont="1" applyBorder="1" applyAlignment="1">
      <alignment horizontal="center" vertical="center"/>
    </xf>
    <xf numFmtId="0" fontId="33" fillId="0" borderId="34" xfId="0" quotePrefix="1" applyFont="1" applyBorder="1" applyAlignment="1">
      <alignment horizontal="center" vertical="center"/>
    </xf>
    <xf numFmtId="0" fontId="33" fillId="0" borderId="35" xfId="0" quotePrefix="1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4" fillId="5" borderId="1" xfId="0" applyFont="1" applyFill="1" applyBorder="1" applyAlignment="1" applyProtection="1">
      <alignment horizontal="center" vertical="center" shrinkToFit="1"/>
      <protection locked="0"/>
    </xf>
    <xf numFmtId="0" fontId="34" fillId="0" borderId="1" xfId="0" applyFont="1" applyBorder="1" applyAlignment="1">
      <alignment horizontal="left" vertical="center" shrinkToFit="1"/>
    </xf>
    <xf numFmtId="0" fontId="34" fillId="5" borderId="25" xfId="0" applyFont="1" applyFill="1" applyBorder="1" applyAlignment="1" applyProtection="1">
      <alignment horizontal="left" vertical="center" shrinkToFit="1"/>
      <protection locked="0"/>
    </xf>
    <xf numFmtId="0" fontId="34" fillId="5" borderId="28" xfId="0" applyFont="1" applyFill="1" applyBorder="1" applyAlignment="1" applyProtection="1">
      <alignment horizontal="center" vertical="center" shrinkToFit="1"/>
      <protection locked="0"/>
    </xf>
    <xf numFmtId="14" fontId="34" fillId="5" borderId="28" xfId="0" applyNumberFormat="1" applyFont="1" applyFill="1" applyBorder="1" applyAlignment="1" applyProtection="1">
      <alignment horizontal="center" vertical="center" shrinkToFit="1"/>
      <protection locked="0"/>
    </xf>
    <xf numFmtId="0" fontId="33" fillId="5" borderId="28" xfId="0" applyFont="1" applyFill="1" applyBorder="1" applyProtection="1">
      <alignment vertical="center"/>
      <protection locked="0"/>
    </xf>
    <xf numFmtId="0" fontId="33" fillId="5" borderId="29" xfId="0" applyFont="1" applyFill="1" applyBorder="1" applyProtection="1">
      <alignment vertical="center"/>
      <protection locked="0"/>
    </xf>
    <xf numFmtId="185" fontId="33" fillId="0" borderId="1" xfId="0" applyNumberFormat="1" applyFont="1" applyBorder="1">
      <alignment vertical="center"/>
    </xf>
    <xf numFmtId="0" fontId="38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top" shrinkToFit="1"/>
    </xf>
    <xf numFmtId="0" fontId="34" fillId="0" borderId="23" xfId="0" applyFont="1" applyBorder="1" applyAlignment="1">
      <alignment horizontal="left" vertical="top" wrapText="1" shrinkToFit="1"/>
    </xf>
    <xf numFmtId="0" fontId="34" fillId="0" borderId="23" xfId="0" applyFont="1" applyBorder="1" applyAlignment="1">
      <alignment vertical="top" wrapText="1" shrinkToFit="1"/>
    </xf>
    <xf numFmtId="0" fontId="33" fillId="0" borderId="23" xfId="0" applyFont="1" applyBorder="1" applyAlignment="1">
      <alignment horizontal="right" vertical="center"/>
    </xf>
    <xf numFmtId="0" fontId="33" fillId="0" borderId="16" xfId="0" applyFont="1" applyBorder="1" applyAlignment="1">
      <alignment horizontal="right" vertical="center"/>
    </xf>
    <xf numFmtId="185" fontId="33" fillId="0" borderId="21" xfId="0" applyNumberFormat="1" applyFont="1" applyBorder="1" applyAlignment="1">
      <alignment horizontal="right" vertical="center"/>
    </xf>
    <xf numFmtId="185" fontId="33" fillId="0" borderId="11" xfId="0" applyNumberFormat="1" applyFont="1" applyBorder="1" applyAlignment="1">
      <alignment horizontal="right" vertical="center"/>
    </xf>
    <xf numFmtId="0" fontId="34" fillId="0" borderId="0" xfId="0" applyFont="1" applyAlignment="1">
      <alignment vertical="top" wrapText="1" shrinkToFit="1"/>
    </xf>
    <xf numFmtId="0" fontId="34" fillId="0" borderId="0" xfId="0" applyFont="1" applyAlignment="1">
      <alignment horizontal="left" vertical="top" wrapText="1" shrinkToFit="1"/>
    </xf>
    <xf numFmtId="0" fontId="37" fillId="0" borderId="0" xfId="0" applyFont="1" applyAlignment="1">
      <alignment horizontal="center" wrapText="1" shrinkToFit="1"/>
    </xf>
    <xf numFmtId="0" fontId="33" fillId="0" borderId="0" xfId="0" applyFont="1">
      <alignment vertical="center"/>
    </xf>
    <xf numFmtId="0" fontId="37" fillId="0" borderId="0" xfId="0" applyFont="1" applyAlignment="1">
      <alignment horizontal="center"/>
    </xf>
    <xf numFmtId="0" fontId="37" fillId="0" borderId="23" xfId="0" applyFont="1" applyBorder="1" applyAlignment="1">
      <alignment horizontal="center"/>
    </xf>
    <xf numFmtId="186" fontId="34" fillId="0" borderId="0" xfId="0" applyNumberFormat="1" applyFont="1" applyAlignment="1">
      <alignment horizontal="center" vertical="top" wrapText="1" shrinkToFit="1"/>
    </xf>
    <xf numFmtId="0" fontId="34" fillId="0" borderId="0" xfId="0" applyFont="1" applyAlignment="1">
      <alignment horizontal="center" vertical="top" wrapText="1" shrinkToFit="1"/>
    </xf>
    <xf numFmtId="185" fontId="34" fillId="0" borderId="0" xfId="0" applyNumberFormat="1" applyFont="1" applyAlignment="1">
      <alignment horizontal="center" vertical="top" wrapText="1" shrinkToFit="1"/>
    </xf>
    <xf numFmtId="0" fontId="34" fillId="0" borderId="0" xfId="0" applyFont="1" applyAlignment="1">
      <alignment horizontal="center" vertical="top" wrapText="1" shrinkToFit="1"/>
    </xf>
    <xf numFmtId="186" fontId="40" fillId="0" borderId="21" xfId="0" applyNumberFormat="1" applyFont="1" applyBorder="1">
      <alignment vertical="center"/>
    </xf>
    <xf numFmtId="186" fontId="40" fillId="0" borderId="22" xfId="0" applyNumberFormat="1" applyFont="1" applyBorder="1">
      <alignment vertical="center"/>
    </xf>
    <xf numFmtId="186" fontId="40" fillId="0" borderId="11" xfId="0" applyNumberFormat="1" applyFont="1" applyBorder="1">
      <alignment vertical="center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left" vertical="center" shrinkToFit="1"/>
      <protection locked="0"/>
    </xf>
    <xf numFmtId="14" fontId="4" fillId="0" borderId="0" xfId="0" applyNumberFormat="1" applyFont="1" applyAlignment="1" applyProtection="1">
      <alignment horizontal="center" vertical="center" shrinkToFit="1"/>
      <protection locked="0"/>
    </xf>
    <xf numFmtId="0" fontId="0" fillId="0" borderId="0" xfId="0" quotePrefix="1" applyAlignment="1">
      <alignment horizontal="center" vertical="center"/>
    </xf>
    <xf numFmtId="0" fontId="0" fillId="0" borderId="0" xfId="0" quotePrefix="1">
      <alignment vertical="center"/>
    </xf>
    <xf numFmtId="0" fontId="35" fillId="5" borderId="26" xfId="0" applyNumberFormat="1" applyFont="1" applyFill="1" applyBorder="1" applyAlignment="1" applyProtection="1">
      <alignment horizontal="left" vertical="center" shrinkToFit="1"/>
      <protection locked="0"/>
    </xf>
    <xf numFmtId="0" fontId="35" fillId="5" borderId="22" xfId="0" applyNumberFormat="1" applyFont="1" applyFill="1" applyBorder="1" applyAlignment="1" applyProtection="1">
      <alignment horizontal="left" vertical="center" shrinkToFit="1"/>
      <protection locked="0"/>
    </xf>
    <xf numFmtId="0" fontId="35" fillId="5" borderId="27" xfId="0" applyNumberFormat="1" applyFont="1" applyFill="1" applyBorder="1" applyAlignment="1" applyProtection="1">
      <alignment horizontal="left" vertical="center" shrinkToFit="1"/>
      <protection locked="0"/>
    </xf>
    <xf numFmtId="0" fontId="4" fillId="0" borderId="37" xfId="0" applyFont="1" applyBorder="1" applyAlignment="1" applyProtection="1">
      <alignment horizontal="centerContinuous" vertical="center" shrinkToFit="1"/>
      <protection locked="0"/>
    </xf>
    <xf numFmtId="0" fontId="4" fillId="0" borderId="36" xfId="0" applyFont="1" applyBorder="1" applyAlignment="1" applyProtection="1">
      <alignment horizontal="centerContinuous" vertical="center" shrinkToFit="1"/>
      <protection locked="0"/>
    </xf>
    <xf numFmtId="0" fontId="11" fillId="0" borderId="13" xfId="2" applyBorder="1" applyAlignment="1" applyProtection="1">
      <alignment horizontal="centerContinuous" vertical="center" shrinkToFit="1"/>
      <protection locked="0"/>
    </xf>
    <xf numFmtId="0" fontId="4" fillId="0" borderId="17" xfId="0" applyFont="1" applyBorder="1" applyAlignment="1" applyProtection="1">
      <alignment horizontal="centerContinuous" vertical="center" shrinkToFit="1"/>
      <protection locked="0"/>
    </xf>
    <xf numFmtId="0" fontId="34" fillId="5" borderId="26" xfId="0" applyNumberFormat="1" applyFont="1" applyFill="1" applyBorder="1" applyAlignment="1" applyProtection="1">
      <alignment horizontal="left" vertical="center" shrinkToFit="1"/>
      <protection locked="0"/>
    </xf>
    <xf numFmtId="0" fontId="34" fillId="5" borderId="22" xfId="0" applyNumberFormat="1" applyFont="1" applyFill="1" applyBorder="1" applyAlignment="1" applyProtection="1">
      <alignment horizontal="left" vertical="center" shrinkToFit="1"/>
      <protection locked="0"/>
    </xf>
    <xf numFmtId="0" fontId="34" fillId="5" borderId="11" xfId="0" applyNumberFormat="1" applyFont="1" applyFill="1" applyBorder="1" applyAlignment="1" applyProtection="1">
      <alignment horizontal="left" vertical="center" shrinkToFit="1"/>
      <protection locked="0"/>
    </xf>
    <xf numFmtId="0" fontId="34" fillId="5" borderId="28" xfId="0" applyNumberFormat="1" applyFont="1" applyFill="1" applyBorder="1" applyAlignment="1" applyProtection="1">
      <alignment horizontal="left" vertical="center" shrinkToFit="1"/>
      <protection locked="0"/>
    </xf>
    <xf numFmtId="0" fontId="34" fillId="5" borderId="29" xfId="0" applyNumberFormat="1" applyFont="1" applyFill="1" applyBorder="1" applyAlignment="1" applyProtection="1">
      <alignment horizontal="left" vertical="center" shrinkToFit="1"/>
      <protection locked="0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29</xdr:row>
      <xdr:rowOff>76199</xdr:rowOff>
    </xdr:from>
    <xdr:to>
      <xdr:col>4</xdr:col>
      <xdr:colOff>190501</xdr:colOff>
      <xdr:row>30</xdr:row>
      <xdr:rowOff>219075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1FDE2E-97B8-4A92-99A0-26B76C8DEED7}"/>
            </a:ext>
          </a:extLst>
        </xdr:cNvPr>
        <xdr:cNvSpPr txBox="1"/>
      </xdr:nvSpPr>
      <xdr:spPr>
        <a:xfrm>
          <a:off x="361951" y="6653212"/>
          <a:ext cx="2609850" cy="36671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/>
            <a:t>塗りつぶした部分が入力可能です</a:t>
          </a:r>
          <a:endParaRPr kumimoji="1" lang="en-US" altLang="ja-JP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9"/>
  <sheetViews>
    <sheetView showGridLines="0" tabSelected="1" workbookViewId="0">
      <selection activeCell="I14" sqref="I14"/>
    </sheetView>
  </sheetViews>
  <sheetFormatPr defaultColWidth="9" defaultRowHeight="11.65"/>
  <cols>
    <col min="1" max="1" width="3.06640625" style="2" customWidth="1"/>
    <col min="2" max="2" width="9.46484375" style="4" customWidth="1"/>
    <col min="3" max="3" width="16.33203125" style="2" customWidth="1"/>
    <col min="4" max="4" width="15.9296875" style="2" customWidth="1"/>
    <col min="5" max="5" width="18.796875" style="2" customWidth="1"/>
    <col min="6" max="6" width="14.9296875" style="4" customWidth="1"/>
    <col min="7" max="7" width="11.06640625" style="4" customWidth="1"/>
    <col min="8" max="8" width="4" style="2" customWidth="1"/>
    <col min="9" max="9" width="121.9296875" style="2" customWidth="1"/>
    <col min="10" max="10" width="3.06640625" style="2" customWidth="1"/>
    <col min="11" max="11" width="4.46484375" style="2" customWidth="1"/>
    <col min="12" max="12" width="4.46484375" style="4" customWidth="1"/>
    <col min="13" max="18" width="4.46484375" style="2" customWidth="1"/>
    <col min="19" max="20" width="3.06640625" style="2" customWidth="1"/>
    <col min="21" max="21" width="6.46484375" style="2" customWidth="1"/>
    <col min="22" max="22" width="3.06640625" style="2" customWidth="1"/>
    <col min="23" max="23" width="10" style="2" customWidth="1"/>
    <col min="24" max="24" width="10.46484375" style="2" customWidth="1"/>
    <col min="25" max="25" width="5.265625" style="2" customWidth="1"/>
    <col min="26" max="26" width="9.06640625" style="2" customWidth="1"/>
    <col min="27" max="27" width="13.46484375" style="2" customWidth="1"/>
    <col min="28" max="28" width="10.06640625" style="2" customWidth="1"/>
    <col min="29" max="29" width="9.46484375" style="2" customWidth="1"/>
    <col min="30" max="30" width="10.9296875" style="2" customWidth="1"/>
    <col min="31" max="52" width="3.06640625" style="2" customWidth="1"/>
    <col min="53" max="16384" width="9" style="2"/>
  </cols>
  <sheetData>
    <row r="1" spans="1:30" ht="22.5" customHeight="1">
      <c r="B1" s="3" t="str">
        <f ca="1">W12</f>
        <v>第20回</v>
      </c>
      <c r="C1" s="111" t="s">
        <v>17</v>
      </c>
      <c r="D1" s="111"/>
      <c r="E1" s="111"/>
      <c r="F1" s="17" t="s">
        <v>33</v>
      </c>
      <c r="G1" s="11">
        <f ca="1">TODAY()</f>
        <v>46062</v>
      </c>
    </row>
    <row r="2" spans="1:30" ht="5.55" customHeight="1">
      <c r="F2" s="2"/>
      <c r="G2" s="10"/>
    </row>
    <row r="3" spans="1:30" ht="15.7" customHeight="1">
      <c r="B3" s="28" t="s">
        <v>0</v>
      </c>
      <c r="C3" s="106"/>
      <c r="D3" s="105"/>
      <c r="E3" s="34" t="s">
        <v>14</v>
      </c>
      <c r="F3" s="203"/>
      <c r="G3" s="204"/>
      <c r="AA3" s="5">
        <v>44197</v>
      </c>
      <c r="AB3" s="6">
        <f>AA3</f>
        <v>44197</v>
      </c>
      <c r="AC3" s="7" t="s">
        <v>19</v>
      </c>
      <c r="AD3" s="6"/>
    </row>
    <row r="4" spans="1:30" ht="15.7" customHeight="1">
      <c r="B4" s="102"/>
      <c r="C4" s="103"/>
      <c r="D4" s="103"/>
      <c r="E4" s="104" t="s">
        <v>16</v>
      </c>
      <c r="F4" s="205"/>
      <c r="G4" s="206"/>
      <c r="Z4" s="6"/>
      <c r="AA4" s="5">
        <v>44562</v>
      </c>
      <c r="AB4" s="6">
        <f t="shared" ref="AB4:AB15" si="0">AA4</f>
        <v>44562</v>
      </c>
      <c r="AC4" s="7" t="s">
        <v>20</v>
      </c>
      <c r="AD4" s="6"/>
    </row>
    <row r="5" spans="1:30" ht="12" customHeight="1">
      <c r="Z5" s="6"/>
      <c r="AA5" s="5"/>
      <c r="AB5" s="6"/>
      <c r="AC5" s="7"/>
      <c r="AD5" s="6"/>
    </row>
    <row r="6" spans="1:30" ht="15.7" customHeight="1">
      <c r="B6" s="29" t="s">
        <v>46</v>
      </c>
      <c r="C6" s="32" t="s">
        <v>44</v>
      </c>
      <c r="D6" s="32" t="s">
        <v>45</v>
      </c>
      <c r="E6" s="33" t="s">
        <v>49</v>
      </c>
      <c r="F6" s="33" t="s">
        <v>49</v>
      </c>
      <c r="G6" s="115"/>
      <c r="Z6" s="6"/>
      <c r="AA6" s="5"/>
      <c r="AB6" s="6"/>
      <c r="AC6" s="7"/>
      <c r="AD6" s="6"/>
    </row>
    <row r="7" spans="1:30" ht="15.7" customHeight="1">
      <c r="B7" s="27" t="s">
        <v>47</v>
      </c>
      <c r="C7" s="18"/>
      <c r="D7" s="18"/>
      <c r="E7" s="18"/>
      <c r="F7" s="18"/>
      <c r="G7" s="115"/>
      <c r="Z7" s="6"/>
      <c r="AA7" s="5"/>
      <c r="AB7" s="6"/>
      <c r="AC7" s="7"/>
      <c r="AD7" s="6"/>
    </row>
    <row r="8" spans="1:30" s="12" customFormat="1" ht="13.5" customHeight="1">
      <c r="B8" s="1" t="s">
        <v>28</v>
      </c>
      <c r="C8" s="1" t="s">
        <v>73</v>
      </c>
      <c r="D8" s="1" t="s">
        <v>30</v>
      </c>
      <c r="E8" s="1" t="s">
        <v>94</v>
      </c>
      <c r="F8" s="1" t="s">
        <v>73</v>
      </c>
      <c r="G8" s="1" t="s">
        <v>29</v>
      </c>
      <c r="L8" s="13"/>
      <c r="Z8" s="15"/>
      <c r="AA8" s="14">
        <v>44927</v>
      </c>
      <c r="AB8" s="15">
        <f t="shared" si="0"/>
        <v>44927</v>
      </c>
      <c r="AC8" s="16" t="s">
        <v>21</v>
      </c>
      <c r="AD8" s="15"/>
    </row>
    <row r="9" spans="1:30" ht="12.75" customHeight="1">
      <c r="B9" s="114" t="s">
        <v>1</v>
      </c>
      <c r="C9" s="29" t="s">
        <v>71</v>
      </c>
      <c r="D9" s="114" t="s">
        <v>4</v>
      </c>
      <c r="E9" s="114" t="s">
        <v>3</v>
      </c>
      <c r="F9" s="29" t="s">
        <v>70</v>
      </c>
      <c r="G9" s="26">
        <v>46022</v>
      </c>
      <c r="Z9" s="6"/>
      <c r="AA9" s="5">
        <v>45292</v>
      </c>
      <c r="AB9" s="6">
        <f t="shared" si="0"/>
        <v>45292</v>
      </c>
      <c r="AC9" s="7" t="s">
        <v>22</v>
      </c>
      <c r="AD9" s="6"/>
    </row>
    <row r="10" spans="1:30">
      <c r="B10" s="114"/>
      <c r="C10" s="30" t="s">
        <v>72</v>
      </c>
      <c r="D10" s="114"/>
      <c r="E10" s="114"/>
      <c r="F10" s="31" t="s">
        <v>69</v>
      </c>
      <c r="G10" s="27" t="s">
        <v>13</v>
      </c>
      <c r="K10" s="7" t="s">
        <v>5</v>
      </c>
      <c r="L10" s="7" t="s">
        <v>6</v>
      </c>
      <c r="M10" s="7" t="s">
        <v>7</v>
      </c>
      <c r="N10" s="7" t="s">
        <v>8</v>
      </c>
      <c r="O10" s="7" t="s">
        <v>9</v>
      </c>
      <c r="P10" s="7" t="s">
        <v>10</v>
      </c>
      <c r="Q10" s="7" t="s">
        <v>11</v>
      </c>
      <c r="R10" s="7" t="s">
        <v>12</v>
      </c>
      <c r="W10" s="6">
        <f ca="1">YEAR(X11)</f>
        <v>2026</v>
      </c>
      <c r="Z10" s="6">
        <v>2025</v>
      </c>
      <c r="AA10" s="5">
        <v>45658</v>
      </c>
      <c r="AB10" s="6">
        <f t="shared" si="0"/>
        <v>45658</v>
      </c>
      <c r="AC10" s="7" t="s">
        <v>23</v>
      </c>
      <c r="AD10" s="5">
        <v>46022</v>
      </c>
    </row>
    <row r="11" spans="1:30" ht="20.25" customHeight="1">
      <c r="A11" s="2">
        <v>1</v>
      </c>
      <c r="B11" s="19"/>
      <c r="C11" s="20"/>
      <c r="D11" s="20" t="str">
        <f t="shared" ref="D11:D30" si="1">PHONETIC(C11)</f>
        <v/>
      </c>
      <c r="E11" s="89" t="str">
        <f>IF(C11="","",$C$3)</f>
        <v/>
      </c>
      <c r="F11" s="25"/>
      <c r="G11" s="28" t="str">
        <f>IF(C11="","",DATEDIF(F11,$X$12,"Y"))</f>
        <v/>
      </c>
      <c r="J11" s="6" t="str">
        <f>IF(C11&gt;1,1,"")</f>
        <v/>
      </c>
      <c r="K11" s="6" t="str">
        <f>IF(B11=$K$10,J11,"")</f>
        <v/>
      </c>
      <c r="L11" s="6" t="str">
        <f>IF(B11=$L$10,J11,"")</f>
        <v/>
      </c>
      <c r="M11" s="6" t="str">
        <f>IF(B11=$M$10,J11,"")</f>
        <v/>
      </c>
      <c r="N11" s="6" t="str">
        <f>IF(B11=$N$10,J11,"")</f>
        <v/>
      </c>
      <c r="O11" s="6" t="str">
        <f>IF(B11=$O$10,J11,"")</f>
        <v/>
      </c>
      <c r="P11" s="6" t="str">
        <f>IF(B11=$P$10,J11,"")</f>
        <v/>
      </c>
      <c r="Q11" s="6" t="str">
        <f>IF(B11=$Q$10,J11,"")</f>
        <v/>
      </c>
      <c r="R11" s="6" t="str">
        <f>IF(B11=$R$10,J11,"")</f>
        <v/>
      </c>
      <c r="U11" s="7"/>
      <c r="W11" s="5">
        <f ca="1">TODAY()</f>
        <v>46062</v>
      </c>
      <c r="X11" s="6">
        <f ca="1">W11</f>
        <v>46062</v>
      </c>
      <c r="Z11" s="6">
        <v>2026</v>
      </c>
      <c r="AA11" s="5">
        <v>46023</v>
      </c>
      <c r="AB11" s="6">
        <f t="shared" si="0"/>
        <v>46023</v>
      </c>
      <c r="AC11" s="7" t="s">
        <v>24</v>
      </c>
      <c r="AD11" s="5">
        <v>46387</v>
      </c>
    </row>
    <row r="12" spans="1:30" ht="20.25" customHeight="1">
      <c r="A12" s="2">
        <v>2</v>
      </c>
      <c r="B12" s="19"/>
      <c r="C12" s="20"/>
      <c r="D12" s="20" t="str">
        <f t="shared" si="1"/>
        <v/>
      </c>
      <c r="E12" s="89" t="str">
        <f t="shared" ref="E12:E25" si="2">IF(C12="","",$C$3)</f>
        <v/>
      </c>
      <c r="F12" s="25"/>
      <c r="G12" s="28" t="str">
        <f>IF(C12="","",DATEDIF(F12,$X$12,"Y"))</f>
        <v/>
      </c>
      <c r="J12" s="6" t="str">
        <f t="shared" ref="J12:J24" si="3">IF(C12&gt;1,1,"")</f>
        <v/>
      </c>
      <c r="K12" s="6" t="str">
        <f t="shared" ref="K12:K25" si="4">IF(B12=$K$10,J12,"")</f>
        <v/>
      </c>
      <c r="L12" s="6" t="str">
        <f t="shared" ref="L12:L25" si="5">IF(B12=$L$10,J12,"")</f>
        <v/>
      </c>
      <c r="M12" s="6" t="str">
        <f t="shared" ref="M12:M25" si="6">IF(B12=$M$10,J12,"")</f>
        <v/>
      </c>
      <c r="N12" s="6" t="str">
        <f t="shared" ref="N12:N25" si="7">IF(B12=$N$10,J12,"")</f>
        <v/>
      </c>
      <c r="O12" s="6" t="str">
        <f t="shared" ref="O12:O25" si="8">IF(B12=$O$10,J12,"")</f>
        <v/>
      </c>
      <c r="P12" s="6" t="str">
        <f t="shared" ref="P12:P25" si="9">IF(B12=$P$10,J12,"")</f>
        <v/>
      </c>
      <c r="Q12" s="6" t="str">
        <f t="shared" ref="Q12:Q25" si="10">IF(B12=$Q$10,J12,"")</f>
        <v/>
      </c>
      <c r="R12" s="6" t="str">
        <f t="shared" ref="R12:R25" si="11">IF(B12=$R$10,J12,"")</f>
        <v/>
      </c>
      <c r="U12" s="7" t="s">
        <v>5</v>
      </c>
      <c r="W12" s="7" t="str">
        <f ca="1">VLOOKUP(W10,Z10:AD35,4,FALSE)</f>
        <v>第20回</v>
      </c>
      <c r="X12" s="6">
        <f ca="1">VLOOKUP(W10,Z10:AD35,5,FALSE)</f>
        <v>46387</v>
      </c>
      <c r="Z12" s="6">
        <v>2027</v>
      </c>
      <c r="AA12" s="5">
        <v>46388</v>
      </c>
      <c r="AB12" s="6">
        <f t="shared" si="0"/>
        <v>46388</v>
      </c>
      <c r="AC12" s="7" t="s">
        <v>25</v>
      </c>
      <c r="AD12" s="5">
        <v>46752</v>
      </c>
    </row>
    <row r="13" spans="1:30" ht="20.25" customHeight="1">
      <c r="A13" s="2">
        <v>3</v>
      </c>
      <c r="B13" s="19"/>
      <c r="C13" s="20"/>
      <c r="D13" s="20" t="str">
        <f t="shared" si="1"/>
        <v/>
      </c>
      <c r="E13" s="89" t="str">
        <f t="shared" si="2"/>
        <v/>
      </c>
      <c r="F13" s="25"/>
      <c r="G13" s="28" t="str">
        <f t="shared" ref="G13:G30" si="12">IF(C13="","",DATEDIF(F13,$X$12,"Y"))</f>
        <v/>
      </c>
      <c r="J13" s="6" t="str">
        <f t="shared" si="3"/>
        <v/>
      </c>
      <c r="K13" s="6" t="str">
        <f t="shared" si="4"/>
        <v/>
      </c>
      <c r="L13" s="6" t="str">
        <f t="shared" si="5"/>
        <v/>
      </c>
      <c r="M13" s="6" t="str">
        <f t="shared" si="6"/>
        <v/>
      </c>
      <c r="N13" s="6" t="str">
        <f t="shared" si="7"/>
        <v/>
      </c>
      <c r="O13" s="6" t="str">
        <f t="shared" si="8"/>
        <v/>
      </c>
      <c r="P13" s="6" t="str">
        <f t="shared" si="9"/>
        <v/>
      </c>
      <c r="Q13" s="6" t="str">
        <f t="shared" si="10"/>
        <v/>
      </c>
      <c r="R13" s="6" t="str">
        <f t="shared" si="11"/>
        <v/>
      </c>
      <c r="U13" s="7" t="s">
        <v>6</v>
      </c>
      <c r="Z13" s="6">
        <v>2028</v>
      </c>
      <c r="AA13" s="5">
        <v>46753</v>
      </c>
      <c r="AB13" s="6">
        <f t="shared" si="0"/>
        <v>46753</v>
      </c>
      <c r="AC13" s="7" t="s">
        <v>26</v>
      </c>
      <c r="AD13" s="5">
        <v>47118</v>
      </c>
    </row>
    <row r="14" spans="1:30" ht="20.25" customHeight="1">
      <c r="A14" s="2">
        <v>4</v>
      </c>
      <c r="B14" s="19"/>
      <c r="C14" s="20"/>
      <c r="D14" s="20" t="str">
        <f t="shared" si="1"/>
        <v/>
      </c>
      <c r="E14" s="89" t="str">
        <f t="shared" si="2"/>
        <v/>
      </c>
      <c r="F14" s="25"/>
      <c r="G14" s="28" t="str">
        <f t="shared" si="12"/>
        <v/>
      </c>
      <c r="J14" s="6" t="str">
        <f t="shared" si="3"/>
        <v/>
      </c>
      <c r="K14" s="6" t="str">
        <f t="shared" si="4"/>
        <v/>
      </c>
      <c r="L14" s="6" t="str">
        <f t="shared" si="5"/>
        <v/>
      </c>
      <c r="M14" s="6" t="str">
        <f t="shared" si="6"/>
        <v/>
      </c>
      <c r="N14" s="6" t="str">
        <f t="shared" si="7"/>
        <v/>
      </c>
      <c r="O14" s="6" t="str">
        <f t="shared" si="8"/>
        <v/>
      </c>
      <c r="P14" s="6" t="str">
        <f t="shared" si="9"/>
        <v/>
      </c>
      <c r="Q14" s="6" t="str">
        <f t="shared" si="10"/>
        <v/>
      </c>
      <c r="R14" s="6" t="str">
        <f t="shared" si="11"/>
        <v/>
      </c>
      <c r="U14" s="7" t="s">
        <v>7</v>
      </c>
      <c r="Z14" s="6">
        <v>2029</v>
      </c>
      <c r="AA14" s="5">
        <v>47119</v>
      </c>
      <c r="AB14" s="6">
        <f t="shared" si="0"/>
        <v>47119</v>
      </c>
      <c r="AC14" s="7" t="s">
        <v>27</v>
      </c>
      <c r="AD14" s="5">
        <v>47483</v>
      </c>
    </row>
    <row r="15" spans="1:30" ht="20.25" customHeight="1">
      <c r="A15" s="2">
        <v>5</v>
      </c>
      <c r="B15" s="19"/>
      <c r="C15" s="20"/>
      <c r="D15" s="20" t="str">
        <f t="shared" si="1"/>
        <v/>
      </c>
      <c r="E15" s="89" t="str">
        <f t="shared" si="2"/>
        <v/>
      </c>
      <c r="F15" s="25"/>
      <c r="G15" s="28" t="str">
        <f t="shared" si="12"/>
        <v/>
      </c>
      <c r="J15" s="6" t="str">
        <f t="shared" si="3"/>
        <v/>
      </c>
      <c r="K15" s="6" t="str">
        <f t="shared" si="4"/>
        <v/>
      </c>
      <c r="L15" s="6" t="str">
        <f t="shared" si="5"/>
        <v/>
      </c>
      <c r="M15" s="6" t="str">
        <f t="shared" si="6"/>
        <v/>
      </c>
      <c r="N15" s="6" t="str">
        <f t="shared" si="7"/>
        <v/>
      </c>
      <c r="O15" s="6" t="str">
        <f t="shared" si="8"/>
        <v/>
      </c>
      <c r="P15" s="6" t="str">
        <f t="shared" si="9"/>
        <v/>
      </c>
      <c r="Q15" s="6" t="str">
        <f t="shared" si="10"/>
        <v/>
      </c>
      <c r="R15" s="6" t="str">
        <f t="shared" si="11"/>
        <v/>
      </c>
      <c r="U15" s="7" t="s">
        <v>8</v>
      </c>
      <c r="Z15" s="6">
        <v>2030</v>
      </c>
      <c r="AA15" s="5">
        <v>47484</v>
      </c>
      <c r="AB15" s="6">
        <f t="shared" si="0"/>
        <v>47484</v>
      </c>
      <c r="AC15" s="7" t="s">
        <v>34</v>
      </c>
      <c r="AD15" s="5">
        <v>47848</v>
      </c>
    </row>
    <row r="16" spans="1:30" ht="20.25" customHeight="1">
      <c r="A16" s="2">
        <v>6</v>
      </c>
      <c r="B16" s="19"/>
      <c r="C16" s="20"/>
      <c r="D16" s="20" t="str">
        <f t="shared" si="1"/>
        <v/>
      </c>
      <c r="E16" s="89" t="str">
        <f t="shared" si="2"/>
        <v/>
      </c>
      <c r="F16" s="25"/>
      <c r="G16" s="28" t="str">
        <f t="shared" si="12"/>
        <v/>
      </c>
      <c r="J16" s="6" t="str">
        <f t="shared" si="3"/>
        <v/>
      </c>
      <c r="K16" s="6" t="str">
        <f t="shared" si="4"/>
        <v/>
      </c>
      <c r="L16" s="6" t="str">
        <f t="shared" si="5"/>
        <v/>
      </c>
      <c r="M16" s="6" t="str">
        <f t="shared" si="6"/>
        <v/>
      </c>
      <c r="N16" s="6" t="str">
        <f t="shared" si="7"/>
        <v/>
      </c>
      <c r="O16" s="6" t="str">
        <f t="shared" si="8"/>
        <v/>
      </c>
      <c r="P16" s="6" t="str">
        <f t="shared" si="9"/>
        <v/>
      </c>
      <c r="Q16" s="6" t="str">
        <f t="shared" si="10"/>
        <v/>
      </c>
      <c r="R16" s="6" t="str">
        <f t="shared" si="11"/>
        <v/>
      </c>
      <c r="U16" s="7" t="s">
        <v>9</v>
      </c>
      <c r="Z16" s="6">
        <v>2031</v>
      </c>
      <c r="AA16" s="5">
        <v>47849</v>
      </c>
      <c r="AB16" s="6">
        <f t="shared" ref="AB16:AB26" si="13">AA16</f>
        <v>47849</v>
      </c>
      <c r="AC16" s="7" t="s">
        <v>53</v>
      </c>
      <c r="AD16" s="5">
        <v>48213</v>
      </c>
    </row>
    <row r="17" spans="1:30" ht="20.25" customHeight="1">
      <c r="A17" s="2">
        <v>7</v>
      </c>
      <c r="B17" s="19"/>
      <c r="C17" s="20"/>
      <c r="D17" s="20" t="str">
        <f t="shared" si="1"/>
        <v/>
      </c>
      <c r="E17" s="89" t="str">
        <f t="shared" si="2"/>
        <v/>
      </c>
      <c r="F17" s="25"/>
      <c r="G17" s="28" t="str">
        <f t="shared" si="12"/>
        <v/>
      </c>
      <c r="J17" s="6" t="str">
        <f t="shared" si="3"/>
        <v/>
      </c>
      <c r="K17" s="6" t="str">
        <f t="shared" si="4"/>
        <v/>
      </c>
      <c r="L17" s="6" t="str">
        <f t="shared" si="5"/>
        <v/>
      </c>
      <c r="M17" s="6" t="str">
        <f t="shared" si="6"/>
        <v/>
      </c>
      <c r="N17" s="6" t="str">
        <f t="shared" si="7"/>
        <v/>
      </c>
      <c r="O17" s="6" t="str">
        <f t="shared" si="8"/>
        <v/>
      </c>
      <c r="P17" s="6" t="str">
        <f t="shared" si="9"/>
        <v/>
      </c>
      <c r="Q17" s="6" t="str">
        <f t="shared" si="10"/>
        <v/>
      </c>
      <c r="R17" s="6" t="str">
        <f t="shared" si="11"/>
        <v/>
      </c>
      <c r="U17" s="7" t="s">
        <v>10</v>
      </c>
      <c r="Z17" s="6">
        <v>2032</v>
      </c>
      <c r="AA17" s="5">
        <v>48214</v>
      </c>
      <c r="AB17" s="6">
        <f t="shared" si="13"/>
        <v>48214</v>
      </c>
      <c r="AC17" s="7" t="s">
        <v>54</v>
      </c>
      <c r="AD17" s="5">
        <v>48579</v>
      </c>
    </row>
    <row r="18" spans="1:30" ht="20.25" customHeight="1">
      <c r="A18" s="2">
        <v>8</v>
      </c>
      <c r="B18" s="19"/>
      <c r="C18" s="20"/>
      <c r="D18" s="20" t="str">
        <f t="shared" si="1"/>
        <v/>
      </c>
      <c r="E18" s="89" t="str">
        <f t="shared" si="2"/>
        <v/>
      </c>
      <c r="F18" s="25"/>
      <c r="G18" s="28" t="str">
        <f t="shared" si="12"/>
        <v/>
      </c>
      <c r="J18" s="6" t="str">
        <f t="shared" si="3"/>
        <v/>
      </c>
      <c r="K18" s="6" t="str">
        <f t="shared" si="4"/>
        <v/>
      </c>
      <c r="L18" s="6" t="str">
        <f t="shared" si="5"/>
        <v/>
      </c>
      <c r="M18" s="6" t="str">
        <f t="shared" si="6"/>
        <v/>
      </c>
      <c r="N18" s="6" t="str">
        <f t="shared" si="7"/>
        <v/>
      </c>
      <c r="O18" s="6" t="str">
        <f t="shared" si="8"/>
        <v/>
      </c>
      <c r="P18" s="6" t="str">
        <f t="shared" si="9"/>
        <v/>
      </c>
      <c r="Q18" s="6" t="str">
        <f t="shared" si="10"/>
        <v/>
      </c>
      <c r="R18" s="6" t="str">
        <f t="shared" si="11"/>
        <v/>
      </c>
      <c r="U18" s="7" t="s">
        <v>11</v>
      </c>
      <c r="Z18" s="6">
        <v>2033</v>
      </c>
      <c r="AA18" s="5">
        <v>48580</v>
      </c>
      <c r="AB18" s="6">
        <f t="shared" si="13"/>
        <v>48580</v>
      </c>
      <c r="AC18" s="7" t="s">
        <v>55</v>
      </c>
      <c r="AD18" s="5">
        <v>48944</v>
      </c>
    </row>
    <row r="19" spans="1:30" ht="20.25" customHeight="1">
      <c r="A19" s="2">
        <v>9</v>
      </c>
      <c r="B19" s="19"/>
      <c r="C19" s="20"/>
      <c r="D19" s="20" t="str">
        <f t="shared" si="1"/>
        <v/>
      </c>
      <c r="E19" s="89" t="str">
        <f t="shared" si="2"/>
        <v/>
      </c>
      <c r="F19" s="25"/>
      <c r="G19" s="28" t="str">
        <f t="shared" si="12"/>
        <v/>
      </c>
      <c r="J19" s="6" t="str">
        <f t="shared" si="3"/>
        <v/>
      </c>
      <c r="K19" s="6" t="str">
        <f t="shared" si="4"/>
        <v/>
      </c>
      <c r="L19" s="6" t="str">
        <f t="shared" si="5"/>
        <v/>
      </c>
      <c r="M19" s="6" t="str">
        <f t="shared" si="6"/>
        <v/>
      </c>
      <c r="N19" s="6" t="str">
        <f t="shared" si="7"/>
        <v/>
      </c>
      <c r="O19" s="6" t="str">
        <f t="shared" si="8"/>
        <v/>
      </c>
      <c r="P19" s="6" t="str">
        <f t="shared" si="9"/>
        <v/>
      </c>
      <c r="Q19" s="6" t="str">
        <f t="shared" si="10"/>
        <v/>
      </c>
      <c r="R19" s="6" t="str">
        <f t="shared" si="11"/>
        <v/>
      </c>
      <c r="U19" s="7" t="s">
        <v>12</v>
      </c>
      <c r="Z19" s="6">
        <v>2034</v>
      </c>
      <c r="AA19" s="5">
        <v>48945</v>
      </c>
      <c r="AB19" s="6">
        <f t="shared" si="13"/>
        <v>48945</v>
      </c>
      <c r="AC19" s="7" t="s">
        <v>56</v>
      </c>
      <c r="AD19" s="5">
        <v>49309</v>
      </c>
    </row>
    <row r="20" spans="1:30" ht="20.25" customHeight="1">
      <c r="A20" s="2">
        <v>10</v>
      </c>
      <c r="B20" s="19"/>
      <c r="C20" s="20"/>
      <c r="D20" s="20" t="str">
        <f t="shared" si="1"/>
        <v/>
      </c>
      <c r="E20" s="89" t="str">
        <f t="shared" si="2"/>
        <v/>
      </c>
      <c r="F20" s="25"/>
      <c r="G20" s="28" t="str">
        <f t="shared" si="12"/>
        <v/>
      </c>
      <c r="J20" s="6" t="str">
        <f t="shared" si="3"/>
        <v/>
      </c>
      <c r="K20" s="6" t="str">
        <f t="shared" si="4"/>
        <v/>
      </c>
      <c r="L20" s="6" t="str">
        <f t="shared" si="5"/>
        <v/>
      </c>
      <c r="M20" s="6" t="str">
        <f t="shared" si="6"/>
        <v/>
      </c>
      <c r="N20" s="6" t="str">
        <f t="shared" si="7"/>
        <v/>
      </c>
      <c r="O20" s="6" t="str">
        <f t="shared" si="8"/>
        <v/>
      </c>
      <c r="P20" s="6" t="str">
        <f t="shared" si="9"/>
        <v/>
      </c>
      <c r="Q20" s="6" t="str">
        <f t="shared" si="10"/>
        <v/>
      </c>
      <c r="R20" s="6" t="str">
        <f t="shared" si="11"/>
        <v/>
      </c>
      <c r="U20" s="6" t="s">
        <v>42</v>
      </c>
      <c r="Z20" s="6">
        <v>2035</v>
      </c>
      <c r="AA20" s="5">
        <v>49310</v>
      </c>
      <c r="AB20" s="6">
        <f t="shared" si="13"/>
        <v>49310</v>
      </c>
      <c r="AC20" s="7" t="s">
        <v>57</v>
      </c>
      <c r="AD20" s="5">
        <v>49674</v>
      </c>
    </row>
    <row r="21" spans="1:30" ht="20.25" customHeight="1">
      <c r="A21" s="2">
        <v>11</v>
      </c>
      <c r="B21" s="19"/>
      <c r="C21" s="20"/>
      <c r="D21" s="20" t="str">
        <f t="shared" si="1"/>
        <v/>
      </c>
      <c r="E21" s="89" t="str">
        <f t="shared" si="2"/>
        <v/>
      </c>
      <c r="F21" s="25"/>
      <c r="G21" s="28" t="str">
        <f t="shared" si="12"/>
        <v/>
      </c>
      <c r="J21" s="6" t="str">
        <f t="shared" si="3"/>
        <v/>
      </c>
      <c r="K21" s="6" t="str">
        <f t="shared" si="4"/>
        <v/>
      </c>
      <c r="L21" s="6" t="str">
        <f t="shared" si="5"/>
        <v/>
      </c>
      <c r="M21" s="6" t="str">
        <f t="shared" si="6"/>
        <v/>
      </c>
      <c r="N21" s="6" t="str">
        <f t="shared" si="7"/>
        <v/>
      </c>
      <c r="O21" s="6" t="str">
        <f t="shared" si="8"/>
        <v/>
      </c>
      <c r="P21" s="6" t="str">
        <f t="shared" si="9"/>
        <v/>
      </c>
      <c r="Q21" s="6" t="str">
        <f t="shared" si="10"/>
        <v/>
      </c>
      <c r="R21" s="6" t="str">
        <f t="shared" si="11"/>
        <v/>
      </c>
      <c r="U21" s="6" t="s">
        <v>43</v>
      </c>
      <c r="Z21" s="6">
        <v>2036</v>
      </c>
      <c r="AA21" s="5">
        <v>49675</v>
      </c>
      <c r="AB21" s="6">
        <f t="shared" si="13"/>
        <v>49675</v>
      </c>
      <c r="AC21" s="7" t="s">
        <v>58</v>
      </c>
      <c r="AD21" s="5">
        <v>50040</v>
      </c>
    </row>
    <row r="22" spans="1:30" ht="20.25" customHeight="1">
      <c r="A22" s="2">
        <v>12</v>
      </c>
      <c r="B22" s="19"/>
      <c r="C22" s="20"/>
      <c r="D22" s="20" t="str">
        <f t="shared" si="1"/>
        <v/>
      </c>
      <c r="E22" s="89" t="str">
        <f t="shared" si="2"/>
        <v/>
      </c>
      <c r="F22" s="25"/>
      <c r="G22" s="28" t="str">
        <f t="shared" si="12"/>
        <v/>
      </c>
      <c r="J22" s="6" t="str">
        <f t="shared" si="3"/>
        <v/>
      </c>
      <c r="K22" s="6" t="str">
        <f t="shared" si="4"/>
        <v/>
      </c>
      <c r="L22" s="6" t="str">
        <f t="shared" si="5"/>
        <v/>
      </c>
      <c r="M22" s="6" t="str">
        <f t="shared" si="6"/>
        <v/>
      </c>
      <c r="N22" s="6" t="str">
        <f t="shared" si="7"/>
        <v/>
      </c>
      <c r="O22" s="6" t="str">
        <f t="shared" si="8"/>
        <v/>
      </c>
      <c r="P22" s="6" t="str">
        <f t="shared" si="9"/>
        <v/>
      </c>
      <c r="Q22" s="6" t="str">
        <f t="shared" si="10"/>
        <v/>
      </c>
      <c r="R22" s="6" t="str">
        <f t="shared" si="11"/>
        <v/>
      </c>
      <c r="Z22" s="6">
        <v>2037</v>
      </c>
      <c r="AA22" s="5">
        <v>50041</v>
      </c>
      <c r="AB22" s="5">
        <f>AA22</f>
        <v>50041</v>
      </c>
      <c r="AC22" s="7" t="s">
        <v>59</v>
      </c>
      <c r="AD22" s="5">
        <v>50405</v>
      </c>
    </row>
    <row r="23" spans="1:30" ht="20.25" customHeight="1">
      <c r="A23" s="2">
        <v>13</v>
      </c>
      <c r="B23" s="19"/>
      <c r="C23" s="20"/>
      <c r="D23" s="20" t="str">
        <f t="shared" si="1"/>
        <v/>
      </c>
      <c r="E23" s="89" t="str">
        <f t="shared" si="2"/>
        <v/>
      </c>
      <c r="F23" s="25"/>
      <c r="G23" s="28" t="str">
        <f t="shared" si="12"/>
        <v/>
      </c>
      <c r="J23" s="6" t="str">
        <f t="shared" si="3"/>
        <v/>
      </c>
      <c r="K23" s="6" t="str">
        <f t="shared" si="4"/>
        <v/>
      </c>
      <c r="L23" s="6" t="str">
        <f t="shared" si="5"/>
        <v/>
      </c>
      <c r="M23" s="6" t="str">
        <f t="shared" si="6"/>
        <v/>
      </c>
      <c r="N23" s="6" t="str">
        <f t="shared" si="7"/>
        <v/>
      </c>
      <c r="O23" s="6" t="str">
        <f t="shared" si="8"/>
        <v/>
      </c>
      <c r="P23" s="6" t="str">
        <f t="shared" si="9"/>
        <v/>
      </c>
      <c r="Q23" s="6" t="str">
        <f t="shared" si="10"/>
        <v/>
      </c>
      <c r="R23" s="6" t="str">
        <f t="shared" si="11"/>
        <v/>
      </c>
      <c r="Z23" s="6">
        <v>2038</v>
      </c>
      <c r="AA23" s="5">
        <v>50406</v>
      </c>
      <c r="AB23" s="6">
        <f t="shared" si="13"/>
        <v>50406</v>
      </c>
      <c r="AC23" s="7" t="s">
        <v>60</v>
      </c>
      <c r="AD23" s="5">
        <v>50770</v>
      </c>
    </row>
    <row r="24" spans="1:30" ht="20.25" customHeight="1">
      <c r="A24" s="2">
        <v>14</v>
      </c>
      <c r="B24" s="19"/>
      <c r="C24" s="20"/>
      <c r="D24" s="20" t="str">
        <f t="shared" si="1"/>
        <v/>
      </c>
      <c r="E24" s="89" t="str">
        <f t="shared" si="2"/>
        <v/>
      </c>
      <c r="F24" s="25"/>
      <c r="G24" s="28" t="str">
        <f t="shared" si="12"/>
        <v/>
      </c>
      <c r="J24" s="6" t="str">
        <f t="shared" si="3"/>
        <v/>
      </c>
      <c r="K24" s="6" t="str">
        <f t="shared" si="4"/>
        <v/>
      </c>
      <c r="L24" s="6" t="str">
        <f t="shared" si="5"/>
        <v/>
      </c>
      <c r="M24" s="6" t="str">
        <f t="shared" si="6"/>
        <v/>
      </c>
      <c r="N24" s="6" t="str">
        <f t="shared" si="7"/>
        <v/>
      </c>
      <c r="O24" s="6" t="str">
        <f>IF(B24=$O$10,J24,"")</f>
        <v/>
      </c>
      <c r="P24" s="6" t="str">
        <f t="shared" si="9"/>
        <v/>
      </c>
      <c r="Q24" s="6" t="str">
        <f t="shared" si="10"/>
        <v/>
      </c>
      <c r="R24" s="6" t="str">
        <f t="shared" si="11"/>
        <v/>
      </c>
      <c r="Z24" s="6">
        <v>2039</v>
      </c>
      <c r="AA24" s="5">
        <v>50771</v>
      </c>
      <c r="AB24" s="6">
        <f t="shared" si="13"/>
        <v>50771</v>
      </c>
      <c r="AC24" s="7" t="s">
        <v>61</v>
      </c>
      <c r="AD24" s="5">
        <v>51135</v>
      </c>
    </row>
    <row r="25" spans="1:30" ht="20.25" customHeight="1">
      <c r="A25" s="2">
        <v>15</v>
      </c>
      <c r="B25" s="19"/>
      <c r="C25" s="20"/>
      <c r="D25" s="20" t="str">
        <f t="shared" si="1"/>
        <v/>
      </c>
      <c r="E25" s="89" t="str">
        <f t="shared" si="2"/>
        <v/>
      </c>
      <c r="F25" s="25"/>
      <c r="G25" s="28" t="str">
        <f t="shared" si="12"/>
        <v/>
      </c>
      <c r="J25" s="6" t="str">
        <f>IF(C25&gt;1,1,"")</f>
        <v/>
      </c>
      <c r="K25" s="6" t="str">
        <f t="shared" si="4"/>
        <v/>
      </c>
      <c r="L25" s="6" t="str">
        <f t="shared" si="5"/>
        <v/>
      </c>
      <c r="M25" s="6" t="str">
        <f t="shared" si="6"/>
        <v/>
      </c>
      <c r="N25" s="6" t="str">
        <f t="shared" si="7"/>
        <v/>
      </c>
      <c r="O25" s="6" t="str">
        <f t="shared" si="8"/>
        <v/>
      </c>
      <c r="P25" s="6" t="str">
        <f t="shared" si="9"/>
        <v/>
      </c>
      <c r="Q25" s="6" t="str">
        <f t="shared" si="10"/>
        <v/>
      </c>
      <c r="R25" s="6" t="str">
        <f t="shared" si="11"/>
        <v/>
      </c>
      <c r="Z25" s="6">
        <v>2040</v>
      </c>
      <c r="AA25" s="5">
        <v>51136</v>
      </c>
      <c r="AB25" s="6">
        <f t="shared" si="13"/>
        <v>51136</v>
      </c>
      <c r="AC25" s="7" t="s">
        <v>62</v>
      </c>
      <c r="AD25" s="5">
        <v>51501</v>
      </c>
    </row>
    <row r="26" spans="1:30" ht="20.25" customHeight="1">
      <c r="A26" s="2">
        <v>16</v>
      </c>
      <c r="B26" s="19"/>
      <c r="C26" s="20"/>
      <c r="D26" s="20" t="str">
        <f t="shared" si="1"/>
        <v/>
      </c>
      <c r="E26" s="89" t="str">
        <f t="shared" ref="E26:E30" si="14">IF(C26="","",$C$3)</f>
        <v/>
      </c>
      <c r="F26" s="25"/>
      <c r="G26" s="28" t="str">
        <f t="shared" si="12"/>
        <v/>
      </c>
      <c r="J26" s="6"/>
      <c r="K26" s="6"/>
      <c r="L26" s="6"/>
      <c r="M26" s="6"/>
      <c r="N26" s="6"/>
      <c r="O26" s="6"/>
      <c r="P26" s="6"/>
      <c r="Q26" s="6"/>
      <c r="R26" s="6"/>
      <c r="Z26" s="6">
        <v>2041</v>
      </c>
      <c r="AA26" s="5">
        <v>51502</v>
      </c>
      <c r="AB26" s="6">
        <f t="shared" si="13"/>
        <v>51502</v>
      </c>
      <c r="AC26" s="7" t="s">
        <v>63</v>
      </c>
      <c r="AD26" s="5">
        <v>51866</v>
      </c>
    </row>
    <row r="27" spans="1:30" ht="20.25" customHeight="1">
      <c r="A27" s="2">
        <v>17</v>
      </c>
      <c r="B27" s="19"/>
      <c r="C27" s="20"/>
      <c r="D27" s="20" t="str">
        <f t="shared" si="1"/>
        <v/>
      </c>
      <c r="E27" s="89" t="str">
        <f t="shared" si="14"/>
        <v/>
      </c>
      <c r="F27" s="25"/>
      <c r="G27" s="28" t="str">
        <f t="shared" si="12"/>
        <v/>
      </c>
      <c r="J27" s="6"/>
      <c r="K27" s="6"/>
      <c r="L27" s="6"/>
      <c r="M27" s="6"/>
      <c r="N27" s="6"/>
      <c r="O27" s="6"/>
      <c r="P27" s="6"/>
      <c r="Q27" s="6"/>
      <c r="R27" s="6"/>
      <c r="Z27" s="6">
        <v>2042</v>
      </c>
      <c r="AA27" s="5">
        <v>51867</v>
      </c>
      <c r="AB27" s="6">
        <f t="shared" ref="AB27" si="15">AA27</f>
        <v>51867</v>
      </c>
      <c r="AC27" s="7" t="s">
        <v>64</v>
      </c>
      <c r="AD27" s="5">
        <v>52231</v>
      </c>
    </row>
    <row r="28" spans="1:30" ht="20.25" customHeight="1">
      <c r="A28" s="2">
        <v>18</v>
      </c>
      <c r="B28" s="19"/>
      <c r="C28" s="20"/>
      <c r="D28" s="20" t="str">
        <f t="shared" si="1"/>
        <v/>
      </c>
      <c r="E28" s="89" t="str">
        <f t="shared" si="14"/>
        <v/>
      </c>
      <c r="F28" s="25"/>
      <c r="G28" s="28" t="str">
        <f t="shared" si="12"/>
        <v/>
      </c>
      <c r="J28" s="6"/>
      <c r="K28" s="6"/>
      <c r="L28" s="6"/>
      <c r="M28" s="6"/>
      <c r="N28" s="6"/>
      <c r="O28" s="6"/>
      <c r="P28" s="6"/>
      <c r="Q28" s="6"/>
      <c r="R28" s="6"/>
      <c r="Z28" s="6">
        <v>2043</v>
      </c>
      <c r="AA28" s="5">
        <v>52232</v>
      </c>
      <c r="AB28" s="6">
        <f t="shared" ref="AB28:AB35" si="16">AA28</f>
        <v>52232</v>
      </c>
      <c r="AC28" s="7" t="s">
        <v>65</v>
      </c>
      <c r="AD28" s="5">
        <v>52596</v>
      </c>
    </row>
    <row r="29" spans="1:30" ht="20.25" customHeight="1">
      <c r="A29" s="2">
        <v>19</v>
      </c>
      <c r="B29" s="19"/>
      <c r="C29" s="20"/>
      <c r="D29" s="20" t="str">
        <f t="shared" si="1"/>
        <v/>
      </c>
      <c r="E29" s="89" t="str">
        <f t="shared" si="14"/>
        <v/>
      </c>
      <c r="F29" s="25"/>
      <c r="G29" s="28" t="str">
        <f t="shared" si="12"/>
        <v/>
      </c>
      <c r="J29" s="6"/>
      <c r="K29" s="6"/>
      <c r="L29" s="6"/>
      <c r="M29" s="6"/>
      <c r="N29" s="6"/>
      <c r="O29" s="6"/>
      <c r="P29" s="6"/>
      <c r="Q29" s="6"/>
      <c r="R29" s="6"/>
      <c r="Z29" s="6">
        <v>2044</v>
      </c>
      <c r="AA29" s="5">
        <v>52597</v>
      </c>
      <c r="AB29" s="6">
        <f t="shared" si="16"/>
        <v>52597</v>
      </c>
      <c r="AC29" s="7" t="s">
        <v>66</v>
      </c>
      <c r="AD29" s="5">
        <v>52962</v>
      </c>
    </row>
    <row r="30" spans="1:30" ht="20.25" customHeight="1">
      <c r="A30" s="2">
        <v>20</v>
      </c>
      <c r="B30" s="19"/>
      <c r="C30" s="20"/>
      <c r="D30" s="20" t="str">
        <f t="shared" si="1"/>
        <v/>
      </c>
      <c r="E30" s="89" t="str">
        <f t="shared" si="14"/>
        <v/>
      </c>
      <c r="F30" s="25"/>
      <c r="G30" s="28" t="str">
        <f t="shared" si="12"/>
        <v/>
      </c>
      <c r="J30" s="6"/>
      <c r="K30" s="6"/>
      <c r="L30" s="6"/>
      <c r="M30" s="6"/>
      <c r="N30" s="6"/>
      <c r="O30" s="6"/>
      <c r="P30" s="6"/>
      <c r="Q30" s="6"/>
      <c r="R30" s="6"/>
      <c r="Z30" s="6">
        <v>2045</v>
      </c>
      <c r="AA30" s="5">
        <v>52963</v>
      </c>
      <c r="AB30" s="6">
        <f t="shared" si="16"/>
        <v>52963</v>
      </c>
      <c r="AC30" s="7" t="s">
        <v>67</v>
      </c>
      <c r="AD30" s="5">
        <v>53327</v>
      </c>
    </row>
    <row r="31" spans="1:30" ht="20.25" customHeight="1">
      <c r="A31" s="2">
        <v>21</v>
      </c>
      <c r="B31" s="19"/>
      <c r="C31" s="20"/>
      <c r="D31" s="20" t="str">
        <f t="shared" ref="D31:D33" si="17">PHONETIC(C31)</f>
        <v/>
      </c>
      <c r="E31" s="89" t="str">
        <f t="shared" ref="E31:E33" si="18">IF(C31="","",$C$3)</f>
        <v/>
      </c>
      <c r="F31" s="25"/>
      <c r="G31" s="28" t="str">
        <f t="shared" ref="G31:G33" si="19">IF(C31="","",DATEDIF(F31,$X$12,"Y"))</f>
        <v/>
      </c>
      <c r="J31" s="6"/>
      <c r="K31" s="6"/>
      <c r="L31" s="6"/>
      <c r="M31" s="6"/>
      <c r="N31" s="6"/>
      <c r="O31" s="6"/>
      <c r="P31" s="6"/>
      <c r="Q31" s="6"/>
      <c r="R31" s="6"/>
      <c r="Z31" s="6"/>
      <c r="AA31" s="5"/>
      <c r="AB31" s="6"/>
      <c r="AC31" s="7"/>
      <c r="AD31" s="5"/>
    </row>
    <row r="32" spans="1:30" ht="20.25" customHeight="1">
      <c r="A32" s="2">
        <v>22</v>
      </c>
      <c r="B32" s="19"/>
      <c r="C32" s="20"/>
      <c r="D32" s="20" t="str">
        <f t="shared" si="17"/>
        <v/>
      </c>
      <c r="E32" s="89" t="str">
        <f t="shared" si="18"/>
        <v/>
      </c>
      <c r="F32" s="25"/>
      <c r="G32" s="28" t="str">
        <f t="shared" si="19"/>
        <v/>
      </c>
      <c r="J32" s="6"/>
      <c r="K32" s="6"/>
      <c r="L32" s="6"/>
      <c r="M32" s="6"/>
      <c r="N32" s="6"/>
      <c r="O32" s="6"/>
      <c r="P32" s="6"/>
      <c r="Q32" s="6"/>
      <c r="R32" s="6"/>
      <c r="Z32" s="6"/>
      <c r="AA32" s="5"/>
      <c r="AB32" s="6"/>
      <c r="AC32" s="7"/>
      <c r="AD32" s="5"/>
    </row>
    <row r="33" spans="1:30" ht="20.25" customHeight="1">
      <c r="A33" s="2">
        <v>23</v>
      </c>
      <c r="B33" s="19"/>
      <c r="C33" s="20"/>
      <c r="D33" s="20" t="str">
        <f t="shared" si="17"/>
        <v/>
      </c>
      <c r="E33" s="89" t="str">
        <f t="shared" si="18"/>
        <v/>
      </c>
      <c r="F33" s="25"/>
      <c r="G33" s="28" t="str">
        <f t="shared" si="19"/>
        <v/>
      </c>
      <c r="J33" s="6"/>
      <c r="K33" s="6"/>
      <c r="L33" s="6"/>
      <c r="M33" s="6"/>
      <c r="N33" s="6"/>
      <c r="O33" s="6"/>
      <c r="P33" s="6"/>
      <c r="Q33" s="6"/>
      <c r="R33" s="6"/>
      <c r="Z33" s="6"/>
      <c r="AA33" s="5"/>
      <c r="AB33" s="6"/>
      <c r="AC33" s="7"/>
      <c r="AD33" s="5"/>
    </row>
    <row r="34" spans="1:30" ht="20.25" customHeight="1">
      <c r="A34" s="2">
        <v>24</v>
      </c>
      <c r="B34" s="19"/>
      <c r="C34" s="20"/>
      <c r="D34" s="20" t="str">
        <f t="shared" ref="D34" si="20">PHONETIC(C34)</f>
        <v/>
      </c>
      <c r="E34" s="89" t="str">
        <f t="shared" ref="E34" si="21">IF(C34="","",$C$3)</f>
        <v/>
      </c>
      <c r="F34" s="25"/>
      <c r="G34" s="28" t="str">
        <f t="shared" ref="G34" si="22">IF(C34="","",DATEDIF(F34,$X$12,"Y"))</f>
        <v/>
      </c>
      <c r="J34" s="6"/>
      <c r="K34" s="6"/>
      <c r="L34" s="6"/>
      <c r="M34" s="6"/>
      <c r="N34" s="6"/>
      <c r="O34" s="6"/>
      <c r="P34" s="6"/>
      <c r="Q34" s="6"/>
      <c r="R34" s="6"/>
      <c r="Z34" s="6"/>
      <c r="AA34" s="5"/>
      <c r="AB34" s="6"/>
      <c r="AC34" s="7"/>
      <c r="AD34" s="5"/>
    </row>
    <row r="35" spans="1:30">
      <c r="J35" s="6" t="s">
        <v>15</v>
      </c>
      <c r="K35" s="6">
        <f>SUM(K11:K25)</f>
        <v>0</v>
      </c>
      <c r="L35" s="6">
        <f t="shared" ref="L35:R35" si="23">SUM(L11:L25)</f>
        <v>0</v>
      </c>
      <c r="M35" s="6">
        <f t="shared" si="23"/>
        <v>0</v>
      </c>
      <c r="N35" s="6">
        <f t="shared" si="23"/>
        <v>0</v>
      </c>
      <c r="O35" s="6">
        <f t="shared" si="23"/>
        <v>0</v>
      </c>
      <c r="P35" s="6">
        <f t="shared" si="23"/>
        <v>0</v>
      </c>
      <c r="Q35" s="6">
        <f t="shared" si="23"/>
        <v>0</v>
      </c>
      <c r="R35" s="6">
        <f t="shared" si="23"/>
        <v>0</v>
      </c>
      <c r="Z35" s="6">
        <v>2046</v>
      </c>
      <c r="AA35" s="5">
        <v>53328</v>
      </c>
      <c r="AB35" s="6">
        <f t="shared" si="16"/>
        <v>53328</v>
      </c>
      <c r="AC35" s="7" t="s">
        <v>68</v>
      </c>
      <c r="AD35" s="5">
        <v>53692</v>
      </c>
    </row>
    <row r="36" spans="1:30" ht="15" customHeight="1">
      <c r="C36" s="28" t="s">
        <v>5</v>
      </c>
      <c r="D36" s="67">
        <f>COUNTIF($B$11:$B$34,C36)</f>
        <v>0</v>
      </c>
      <c r="E36" s="28" t="s">
        <v>9</v>
      </c>
      <c r="F36" s="67">
        <f>COUNTIF($B$11:$B$34,E36)</f>
        <v>0</v>
      </c>
      <c r="G36" s="117">
        <f>SUM(D36,D37,D38,D39,F36,F37,F38,F39,D40,F40)</f>
        <v>0</v>
      </c>
    </row>
    <row r="37" spans="1:30" ht="15" customHeight="1">
      <c r="C37" s="28" t="s">
        <v>6</v>
      </c>
      <c r="D37" s="67">
        <f>COUNTIF($B$11:$B$34,C37)</f>
        <v>0</v>
      </c>
      <c r="E37" s="28" t="s">
        <v>10</v>
      </c>
      <c r="F37" s="67">
        <f>COUNTIF($B$11:$B$34,E37)</f>
        <v>0</v>
      </c>
      <c r="G37" s="117"/>
    </row>
    <row r="38" spans="1:30" ht="15" customHeight="1">
      <c r="C38" s="28" t="s">
        <v>7</v>
      </c>
      <c r="D38" s="67">
        <f>COUNTIF($B$11:$B$34,C38)</f>
        <v>0</v>
      </c>
      <c r="E38" s="28" t="s">
        <v>11</v>
      </c>
      <c r="F38" s="67">
        <f>COUNTIF($B$11:$B$34,E38)</f>
        <v>0</v>
      </c>
      <c r="G38" s="117"/>
    </row>
    <row r="39" spans="1:30" ht="15" customHeight="1">
      <c r="C39" s="28" t="s">
        <v>8</v>
      </c>
      <c r="D39" s="67">
        <f>COUNTIF($B$11:$B$34,C39)</f>
        <v>0</v>
      </c>
      <c r="E39" s="28" t="s">
        <v>12</v>
      </c>
      <c r="F39" s="67">
        <f>COUNTIF($B$11:$B$34,E39)</f>
        <v>0</v>
      </c>
      <c r="G39" s="117"/>
    </row>
    <row r="40" spans="1:30" ht="15" customHeight="1">
      <c r="C40" s="28" t="s">
        <v>42</v>
      </c>
      <c r="D40" s="67">
        <f>COUNTIF($B$11:$B$34,C40)</f>
        <v>0</v>
      </c>
      <c r="E40" s="28" t="s">
        <v>43</v>
      </c>
      <c r="F40" s="67">
        <f>COUNTIF($B$11:$B$34,E40)</f>
        <v>0</v>
      </c>
      <c r="G40" s="117"/>
    </row>
    <row r="41" spans="1:30" ht="5.55" customHeight="1"/>
    <row r="42" spans="1:30" ht="17.55" customHeight="1">
      <c r="B42" s="116" t="s">
        <v>35</v>
      </c>
      <c r="C42" s="116"/>
      <c r="D42" s="8">
        <f>+G36</f>
        <v>0</v>
      </c>
      <c r="E42" s="9">
        <v>3500</v>
      </c>
      <c r="F42" s="23">
        <f>+D42*E42</f>
        <v>0</v>
      </c>
      <c r="G42" s="21" t="s">
        <v>48</v>
      </c>
    </row>
    <row r="43" spans="1:30" ht="17.55" customHeight="1">
      <c r="B43" s="116" t="s">
        <v>37</v>
      </c>
      <c r="C43" s="116"/>
      <c r="D43" s="8">
        <f>シンクロ!D35</f>
        <v>0</v>
      </c>
      <c r="E43" s="9">
        <v>500</v>
      </c>
      <c r="F43" s="23">
        <f>+D43*E43</f>
        <v>0</v>
      </c>
      <c r="G43" s="21" t="s">
        <v>48</v>
      </c>
    </row>
    <row r="44" spans="1:30" ht="20.2" customHeight="1">
      <c r="B44" s="118" t="s">
        <v>103</v>
      </c>
      <c r="C44" s="118"/>
      <c r="D44" s="100">
        <f>注文書!P28</f>
        <v>0</v>
      </c>
      <c r="E44" s="9">
        <f>注文書!M28</f>
        <v>1500</v>
      </c>
      <c r="F44" s="23">
        <f>+D44*E44</f>
        <v>0</v>
      </c>
      <c r="G44" s="21" t="s">
        <v>48</v>
      </c>
    </row>
    <row r="45" spans="1:30" ht="20.2" customHeight="1">
      <c r="B45" s="99"/>
      <c r="C45" s="99"/>
      <c r="D45" s="99"/>
      <c r="E45" s="98" t="s">
        <v>38</v>
      </c>
      <c r="F45" s="24">
        <f>SUM(F42:F44)</f>
        <v>0</v>
      </c>
      <c r="G45" s="22" t="s">
        <v>48</v>
      </c>
    </row>
    <row r="46" spans="1:30" ht="15.75" customHeight="1">
      <c r="B46" s="113" t="s">
        <v>36</v>
      </c>
      <c r="C46" s="113"/>
      <c r="D46" s="113"/>
      <c r="E46" s="113"/>
      <c r="F46" s="113"/>
      <c r="G46" s="113"/>
    </row>
    <row r="47" spans="1:30" ht="4.5" customHeight="1"/>
    <row r="48" spans="1:30">
      <c r="B48" s="112" t="s">
        <v>102</v>
      </c>
      <c r="C48" s="112"/>
      <c r="D48" s="112"/>
      <c r="E48" s="112"/>
      <c r="F48" s="112"/>
      <c r="G48" s="112"/>
    </row>
    <row r="49" ht="4.5" customHeight="1"/>
  </sheetData>
  <mergeCells count="11">
    <mergeCell ref="C1:E1"/>
    <mergeCell ref="B48:G48"/>
    <mergeCell ref="B46:G46"/>
    <mergeCell ref="E9:E10"/>
    <mergeCell ref="D9:D10"/>
    <mergeCell ref="B9:B10"/>
    <mergeCell ref="G6:G7"/>
    <mergeCell ref="B42:C42"/>
    <mergeCell ref="B43:C43"/>
    <mergeCell ref="G36:G40"/>
    <mergeCell ref="B44:C44"/>
  </mergeCells>
  <phoneticPr fontId="1"/>
  <dataValidations disablePrompts="1" count="1">
    <dataValidation type="list" allowBlank="1" showInputMessage="1" showErrorMessage="1" sqref="B11:B34" xr:uid="{C50D5056-88B1-44CA-95BF-768657F18029}">
      <formula1>$U$11:$U$21</formula1>
    </dataValidation>
  </dataValidations>
  <pageMargins left="0.82" right="0.38" top="0.48" bottom="0.34" header="0.3" footer="0.19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25320-559B-45FA-9A7D-1363CEE1DD9A}">
  <dimension ref="A1:AD44"/>
  <sheetViews>
    <sheetView showGridLines="0" workbookViewId="0">
      <selection activeCell="K11" sqref="K11"/>
    </sheetView>
  </sheetViews>
  <sheetFormatPr defaultColWidth="9" defaultRowHeight="12.4"/>
  <cols>
    <col min="1" max="1" width="3.06640625" style="35" customWidth="1"/>
    <col min="2" max="2" width="9.46484375" style="38" customWidth="1"/>
    <col min="3" max="3" width="16.33203125" style="35" customWidth="1"/>
    <col min="4" max="4" width="15.9296875" style="35" customWidth="1"/>
    <col min="5" max="5" width="20.73046875" style="35" customWidth="1"/>
    <col min="6" max="6" width="9.53125" style="38" customWidth="1"/>
    <col min="7" max="7" width="6.53125" style="38" customWidth="1"/>
    <col min="8" max="8" width="8.796875" style="38" customWidth="1"/>
    <col min="9" max="9" width="4" style="37" customWidth="1"/>
    <col min="10" max="10" width="17.796875" style="69" customWidth="1"/>
    <col min="11" max="11" width="74.46484375" style="35" customWidth="1"/>
    <col min="12" max="12" width="3.06640625" style="35" customWidth="1"/>
    <col min="13" max="13" width="4.46484375" style="35" customWidth="1"/>
    <col min="14" max="14" width="4.46484375" style="38" customWidth="1"/>
    <col min="15" max="20" width="4.46484375" style="35" customWidth="1"/>
    <col min="21" max="22" width="3.06640625" style="35" customWidth="1"/>
    <col min="23" max="23" width="6.46484375" style="35" customWidth="1"/>
    <col min="24" max="24" width="3.06640625" style="35" customWidth="1"/>
    <col min="25" max="25" width="16.59765625" style="35" customWidth="1"/>
    <col min="26" max="26" width="10.46484375" style="35" customWidth="1"/>
    <col min="27" max="27" width="5.265625" style="35" customWidth="1"/>
    <col min="28" max="28" width="13.46484375" style="35" customWidth="1"/>
    <col min="29" max="29" width="10.06640625" style="35" customWidth="1"/>
    <col min="30" max="30" width="9.46484375" style="35" customWidth="1"/>
    <col min="31" max="54" width="3.06640625" style="35" customWidth="1"/>
    <col min="55" max="16384" width="9" style="35"/>
  </cols>
  <sheetData>
    <row r="1" spans="1:30" ht="22.5" customHeight="1">
      <c r="B1" s="36" t="str">
        <f ca="1">個人!B1</f>
        <v>第20回</v>
      </c>
      <c r="C1" s="143" t="s">
        <v>76</v>
      </c>
      <c r="D1" s="143"/>
      <c r="E1" s="143"/>
      <c r="F1" s="143"/>
      <c r="G1" s="143"/>
      <c r="H1" s="143"/>
    </row>
    <row r="2" spans="1:30" ht="15" customHeight="1">
      <c r="F2" s="144">
        <f ca="1">TODAY()</f>
        <v>46062</v>
      </c>
      <c r="G2" s="144"/>
      <c r="H2" s="145"/>
    </row>
    <row r="3" spans="1:30" ht="21" customHeight="1">
      <c r="B3" s="28" t="s">
        <v>0</v>
      </c>
      <c r="C3" s="106">
        <f>個人!$C$3</f>
        <v>0</v>
      </c>
      <c r="D3" s="105"/>
      <c r="E3" s="40" t="s">
        <v>14</v>
      </c>
      <c r="F3" s="146">
        <f>個人!F3</f>
        <v>0</v>
      </c>
      <c r="G3" s="146"/>
      <c r="H3" s="146"/>
      <c r="AB3" s="41">
        <v>44197</v>
      </c>
      <c r="AC3" s="42">
        <f>AB3</f>
        <v>44197</v>
      </c>
      <c r="AD3" s="39" t="s">
        <v>18</v>
      </c>
    </row>
    <row r="4" spans="1:30" ht="17.25" customHeight="1">
      <c r="B4" s="102"/>
      <c r="C4" s="103"/>
      <c r="D4" s="103"/>
      <c r="E4" s="43" t="s">
        <v>16</v>
      </c>
      <c r="F4" s="125">
        <f>個人!F4</f>
        <v>0</v>
      </c>
      <c r="G4" s="125"/>
      <c r="H4" s="125"/>
      <c r="AB4" s="41">
        <v>44562</v>
      </c>
      <c r="AC4" s="42">
        <f t="shared" ref="AC4:AC14" si="0">AB4</f>
        <v>44562</v>
      </c>
      <c r="AD4" s="39" t="s">
        <v>19</v>
      </c>
    </row>
    <row r="5" spans="1:30" ht="24.7" customHeight="1">
      <c r="B5" s="44"/>
      <c r="D5" s="44" t="s">
        <v>30</v>
      </c>
      <c r="F5" s="35"/>
      <c r="G5" s="35"/>
      <c r="H5" s="44"/>
      <c r="AB5" s="41">
        <v>44927</v>
      </c>
      <c r="AC5" s="42">
        <f t="shared" si="0"/>
        <v>44927</v>
      </c>
      <c r="AD5" s="39" t="s">
        <v>20</v>
      </c>
    </row>
    <row r="6" spans="1:30" ht="12.75" customHeight="1">
      <c r="B6" s="132" t="s">
        <v>1</v>
      </c>
      <c r="C6" s="45" t="s">
        <v>71</v>
      </c>
      <c r="D6" s="132" t="s">
        <v>4</v>
      </c>
      <c r="E6" s="45" t="s">
        <v>74</v>
      </c>
      <c r="F6" s="128" t="s">
        <v>32</v>
      </c>
      <c r="G6" s="135" t="s">
        <v>80</v>
      </c>
      <c r="H6" s="136"/>
      <c r="AB6" s="41">
        <v>45292</v>
      </c>
      <c r="AC6" s="42">
        <f t="shared" si="0"/>
        <v>45292</v>
      </c>
      <c r="AD6" s="39" t="s">
        <v>21</v>
      </c>
    </row>
    <row r="7" spans="1:30" ht="19.05" customHeight="1">
      <c r="B7" s="132"/>
      <c r="C7" s="90" t="s">
        <v>72</v>
      </c>
      <c r="D7" s="132"/>
      <c r="E7" s="61" t="s">
        <v>75</v>
      </c>
      <c r="F7" s="129"/>
      <c r="G7" s="137"/>
      <c r="H7" s="138"/>
      <c r="M7" s="39" t="s">
        <v>5</v>
      </c>
      <c r="N7" s="39" t="s">
        <v>6</v>
      </c>
      <c r="O7" s="39" t="s">
        <v>7</v>
      </c>
      <c r="P7" s="39" t="s">
        <v>8</v>
      </c>
      <c r="Q7" s="39" t="s">
        <v>9</v>
      </c>
      <c r="R7" s="39" t="s">
        <v>10</v>
      </c>
      <c r="S7" s="39" t="s">
        <v>11</v>
      </c>
      <c r="T7" s="39" t="s">
        <v>12</v>
      </c>
      <c r="AB7" s="41">
        <v>45658</v>
      </c>
      <c r="AC7" s="42">
        <f t="shared" si="0"/>
        <v>45658</v>
      </c>
      <c r="AD7" s="39" t="s">
        <v>22</v>
      </c>
    </row>
    <row r="8" spans="1:30" ht="19.05" customHeight="1">
      <c r="B8" s="133" t="s">
        <v>77</v>
      </c>
      <c r="C8" s="91" t="s">
        <v>50</v>
      </c>
      <c r="D8" s="92" t="s">
        <v>78</v>
      </c>
      <c r="E8" s="93"/>
      <c r="F8" s="66">
        <v>500</v>
      </c>
      <c r="G8" s="139"/>
      <c r="H8" s="140"/>
      <c r="M8" s="39"/>
      <c r="N8" s="39"/>
      <c r="O8" s="39"/>
      <c r="P8" s="39"/>
      <c r="Q8" s="39"/>
      <c r="R8" s="39"/>
      <c r="S8" s="39"/>
      <c r="T8" s="39"/>
      <c r="AB8" s="41"/>
      <c r="AC8" s="42"/>
      <c r="AD8" s="39"/>
    </row>
    <row r="9" spans="1:30" ht="19.05" customHeight="1">
      <c r="B9" s="134"/>
      <c r="C9" s="94" t="s">
        <v>51</v>
      </c>
      <c r="D9" s="95" t="s">
        <v>79</v>
      </c>
      <c r="E9" s="96" t="s">
        <v>52</v>
      </c>
      <c r="F9" s="60"/>
      <c r="G9" s="141"/>
      <c r="H9" s="142"/>
      <c r="M9" s="39"/>
      <c r="N9" s="39"/>
      <c r="O9" s="39"/>
      <c r="P9" s="39"/>
      <c r="Q9" s="39"/>
      <c r="R9" s="39"/>
      <c r="S9" s="39"/>
      <c r="T9" s="39"/>
      <c r="AB9" s="41"/>
      <c r="AC9" s="42"/>
      <c r="AD9" s="39"/>
    </row>
    <row r="10" spans="1:30" ht="20.25" customHeight="1">
      <c r="A10" s="123">
        <v>1</v>
      </c>
      <c r="B10" s="124" t="s">
        <v>31</v>
      </c>
      <c r="C10" s="47"/>
      <c r="D10" s="47" t="str">
        <f>PHONETIC(C10)</f>
        <v/>
      </c>
      <c r="E10" s="46"/>
      <c r="F10" s="62" t="str">
        <f>IF(C10="","",IF(E10=$C$3,500,""))</f>
        <v/>
      </c>
      <c r="G10" s="121"/>
      <c r="H10" s="122"/>
      <c r="I10" s="37" t="str">
        <f>IF(F10="","",1)</f>
        <v/>
      </c>
      <c r="J10" s="69" t="str">
        <f t="shared" ref="J10:J33" si="1">IF(C10="","",IF(E10="",$C$3,E10))</f>
        <v/>
      </c>
      <c r="L10" s="42" t="str">
        <f>IF(C10&gt;1,1,"")</f>
        <v/>
      </c>
      <c r="M10" s="42" t="str">
        <f>IF(B10=$M$7,L10,"")</f>
        <v/>
      </c>
      <c r="N10" s="42" t="str">
        <f>IF(B10=$N$7,L10,"")</f>
        <v/>
      </c>
      <c r="O10" s="42" t="str">
        <f>IF(B10=$O$7,L10,"")</f>
        <v/>
      </c>
      <c r="P10" s="42" t="str">
        <f>IF(B10=$P$7,L10,"")</f>
        <v/>
      </c>
      <c r="Q10" s="42" t="str">
        <f>IF(B10=$Q$7,L10,"")</f>
        <v/>
      </c>
      <c r="R10" s="42" t="str">
        <f>IF(B10=$R$7,L10,"")</f>
        <v/>
      </c>
      <c r="S10" s="42" t="str">
        <f>IF(B10=$S$7,L10,"")</f>
        <v/>
      </c>
      <c r="T10" s="42" t="str">
        <f>IF(B10=$T$7,L10,"")</f>
        <v/>
      </c>
      <c r="W10" s="39"/>
      <c r="Y10" s="41">
        <f ca="1">TODAY()</f>
        <v>46062</v>
      </c>
      <c r="Z10" s="42">
        <f ca="1">Y10</f>
        <v>46062</v>
      </c>
      <c r="AB10" s="41">
        <v>46023</v>
      </c>
      <c r="AC10" s="42">
        <f t="shared" si="0"/>
        <v>46023</v>
      </c>
      <c r="AD10" s="39" t="s">
        <v>23</v>
      </c>
    </row>
    <row r="11" spans="1:30" ht="20.25" customHeight="1">
      <c r="A11" s="123"/>
      <c r="B11" s="125"/>
      <c r="C11" s="48"/>
      <c r="D11" s="48" t="str">
        <f t="shared" ref="D11:D33" si="2">PHONETIC(C11)</f>
        <v/>
      </c>
      <c r="E11" s="49"/>
      <c r="F11" s="63" t="str">
        <f t="shared" ref="F11:F21" si="3">IF(C11="","",IF(E11=$C$3,500,""))</f>
        <v/>
      </c>
      <c r="G11" s="119"/>
      <c r="H11" s="120"/>
      <c r="I11" s="37" t="str">
        <f t="shared" ref="I11:I33" si="4">IF(F11="","",1)</f>
        <v/>
      </c>
      <c r="J11" s="69" t="str">
        <f t="shared" si="1"/>
        <v/>
      </c>
      <c r="L11" s="42" t="str">
        <f t="shared" ref="L11:L21" si="5">IF(C11&gt;1,1,"")</f>
        <v/>
      </c>
      <c r="M11" s="42" t="str">
        <f t="shared" ref="M11:M21" si="6">IF(B11=$M$7,L11,"")</f>
        <v/>
      </c>
      <c r="N11" s="42" t="str">
        <f t="shared" ref="N11:N21" si="7">IF(B11=$N$7,L11,"")</f>
        <v/>
      </c>
      <c r="O11" s="42" t="str">
        <f t="shared" ref="O11:O21" si="8">IF(B11=$O$7,L11,"")</f>
        <v/>
      </c>
      <c r="P11" s="42" t="str">
        <f t="shared" ref="P11:P21" si="9">IF(B11=$P$7,L11,"")</f>
        <v/>
      </c>
      <c r="Q11" s="42" t="str">
        <f t="shared" ref="Q11:Q21" si="10">IF(B11=$Q$7,L11,"")</f>
        <v/>
      </c>
      <c r="R11" s="42" t="str">
        <f t="shared" ref="R11:R21" si="11">IF(B11=$R$7,L11,"")</f>
        <v/>
      </c>
      <c r="S11" s="42" t="str">
        <f t="shared" ref="S11:S21" si="12">IF(B11=$S$7,L11,"")</f>
        <v/>
      </c>
      <c r="T11" s="42" t="str">
        <f t="shared" ref="T11:T21" si="13">IF(B11=$T$7,L11,"")</f>
        <v/>
      </c>
      <c r="W11" s="39" t="s">
        <v>5</v>
      </c>
      <c r="Y11" s="42" t="str">
        <f ca="1">IF(Z10&lt;AC4,AD3,IF(Z10&lt;AC5,AD4,IF(Z10&lt;AC6,AD5,IF(Z10&lt;AC7,AD6,IF(Z10&lt;AC10,AD7,IF(Z10&lt;AC11,AD10,IF(Z10&lt;AC12,AD11,"")))))))</f>
        <v>第19回</v>
      </c>
      <c r="AB11" s="41">
        <v>46388</v>
      </c>
      <c r="AC11" s="42">
        <f t="shared" si="0"/>
        <v>46388</v>
      </c>
      <c r="AD11" s="39" t="s">
        <v>24</v>
      </c>
    </row>
    <row r="12" spans="1:30" ht="20.25" customHeight="1">
      <c r="A12" s="123">
        <v>2</v>
      </c>
      <c r="B12" s="124" t="s">
        <v>31</v>
      </c>
      <c r="C12" s="50"/>
      <c r="D12" s="47" t="str">
        <f t="shared" si="2"/>
        <v/>
      </c>
      <c r="E12" s="51"/>
      <c r="F12" s="64" t="str">
        <f t="shared" si="3"/>
        <v/>
      </c>
      <c r="G12" s="121"/>
      <c r="H12" s="122"/>
      <c r="I12" s="37" t="str">
        <f t="shared" si="4"/>
        <v/>
      </c>
      <c r="J12" s="69" t="str">
        <f t="shared" si="1"/>
        <v/>
      </c>
      <c r="L12" s="42" t="str">
        <f t="shared" si="5"/>
        <v/>
      </c>
      <c r="M12" s="42" t="str">
        <f t="shared" si="6"/>
        <v/>
      </c>
      <c r="N12" s="42" t="str">
        <f t="shared" si="7"/>
        <v/>
      </c>
      <c r="O12" s="42" t="str">
        <f t="shared" si="8"/>
        <v/>
      </c>
      <c r="P12" s="42" t="str">
        <f t="shared" si="9"/>
        <v/>
      </c>
      <c r="Q12" s="42" t="str">
        <f t="shared" si="10"/>
        <v/>
      </c>
      <c r="R12" s="42" t="str">
        <f t="shared" si="11"/>
        <v/>
      </c>
      <c r="S12" s="42" t="str">
        <f t="shared" si="12"/>
        <v/>
      </c>
      <c r="T12" s="42" t="str">
        <f t="shared" si="13"/>
        <v/>
      </c>
      <c r="W12" s="39" t="s">
        <v>6</v>
      </c>
      <c r="AB12" s="41">
        <v>46753</v>
      </c>
      <c r="AC12" s="42">
        <f t="shared" si="0"/>
        <v>46753</v>
      </c>
      <c r="AD12" s="39" t="s">
        <v>25</v>
      </c>
    </row>
    <row r="13" spans="1:30" ht="20.25" customHeight="1">
      <c r="A13" s="123"/>
      <c r="B13" s="125"/>
      <c r="C13" s="52"/>
      <c r="D13" s="48" t="str">
        <f t="shared" si="2"/>
        <v/>
      </c>
      <c r="E13" s="43"/>
      <c r="F13" s="65" t="str">
        <f t="shared" si="3"/>
        <v/>
      </c>
      <c r="G13" s="119"/>
      <c r="H13" s="120"/>
      <c r="I13" s="37" t="str">
        <f t="shared" si="4"/>
        <v/>
      </c>
      <c r="J13" s="69" t="str">
        <f t="shared" si="1"/>
        <v/>
      </c>
      <c r="L13" s="42" t="str">
        <f t="shared" si="5"/>
        <v/>
      </c>
      <c r="M13" s="42" t="str">
        <f t="shared" si="6"/>
        <v/>
      </c>
      <c r="N13" s="42" t="str">
        <f t="shared" si="7"/>
        <v/>
      </c>
      <c r="O13" s="42" t="str">
        <f t="shared" si="8"/>
        <v/>
      </c>
      <c r="P13" s="42" t="str">
        <f t="shared" si="9"/>
        <v/>
      </c>
      <c r="Q13" s="42" t="str">
        <f t="shared" si="10"/>
        <v/>
      </c>
      <c r="R13" s="42" t="str">
        <f t="shared" si="11"/>
        <v/>
      </c>
      <c r="S13" s="42" t="str">
        <f t="shared" si="12"/>
        <v/>
      </c>
      <c r="T13" s="42" t="str">
        <f t="shared" si="13"/>
        <v/>
      </c>
      <c r="W13" s="39" t="s">
        <v>7</v>
      </c>
      <c r="AB13" s="41">
        <v>47119</v>
      </c>
      <c r="AC13" s="42">
        <f t="shared" si="0"/>
        <v>47119</v>
      </c>
      <c r="AD13" s="39" t="s">
        <v>26</v>
      </c>
    </row>
    <row r="14" spans="1:30" ht="20.25" customHeight="1">
      <c r="A14" s="123">
        <v>3</v>
      </c>
      <c r="B14" s="124" t="s">
        <v>31</v>
      </c>
      <c r="C14" s="47"/>
      <c r="D14" s="47" t="str">
        <f t="shared" si="2"/>
        <v/>
      </c>
      <c r="E14" s="46"/>
      <c r="F14" s="62" t="str">
        <f t="shared" si="3"/>
        <v/>
      </c>
      <c r="G14" s="121"/>
      <c r="H14" s="122"/>
      <c r="I14" s="37" t="str">
        <f t="shared" si="4"/>
        <v/>
      </c>
      <c r="J14" s="69" t="str">
        <f t="shared" si="1"/>
        <v/>
      </c>
      <c r="L14" s="42" t="str">
        <f t="shared" si="5"/>
        <v/>
      </c>
      <c r="M14" s="42" t="str">
        <f t="shared" si="6"/>
        <v/>
      </c>
      <c r="N14" s="42" t="str">
        <f t="shared" si="7"/>
        <v/>
      </c>
      <c r="O14" s="42" t="str">
        <f t="shared" si="8"/>
        <v/>
      </c>
      <c r="P14" s="42" t="str">
        <f t="shared" si="9"/>
        <v/>
      </c>
      <c r="Q14" s="42" t="str">
        <f t="shared" si="10"/>
        <v/>
      </c>
      <c r="R14" s="42" t="str">
        <f t="shared" si="11"/>
        <v/>
      </c>
      <c r="S14" s="42" t="str">
        <f t="shared" si="12"/>
        <v/>
      </c>
      <c r="T14" s="42" t="str">
        <f t="shared" si="13"/>
        <v/>
      </c>
      <c r="W14" s="39" t="s">
        <v>8</v>
      </c>
      <c r="AB14" s="41">
        <v>47484</v>
      </c>
      <c r="AC14" s="42">
        <f t="shared" si="0"/>
        <v>47484</v>
      </c>
      <c r="AD14" s="39" t="s">
        <v>27</v>
      </c>
    </row>
    <row r="15" spans="1:30" ht="20.25" customHeight="1">
      <c r="A15" s="123"/>
      <c r="B15" s="125"/>
      <c r="C15" s="48"/>
      <c r="D15" s="48" t="str">
        <f t="shared" si="2"/>
        <v/>
      </c>
      <c r="E15" s="49"/>
      <c r="F15" s="63" t="str">
        <f t="shared" si="3"/>
        <v/>
      </c>
      <c r="G15" s="119"/>
      <c r="H15" s="120"/>
      <c r="I15" s="37" t="str">
        <f t="shared" si="4"/>
        <v/>
      </c>
      <c r="J15" s="69" t="str">
        <f t="shared" si="1"/>
        <v/>
      </c>
      <c r="L15" s="42" t="str">
        <f t="shared" si="5"/>
        <v/>
      </c>
      <c r="M15" s="42" t="str">
        <f t="shared" si="6"/>
        <v/>
      </c>
      <c r="N15" s="42" t="str">
        <f t="shared" si="7"/>
        <v/>
      </c>
      <c r="O15" s="42" t="str">
        <f t="shared" si="8"/>
        <v/>
      </c>
      <c r="P15" s="42" t="str">
        <f t="shared" si="9"/>
        <v/>
      </c>
      <c r="Q15" s="42" t="str">
        <f t="shared" si="10"/>
        <v/>
      </c>
      <c r="R15" s="42" t="str">
        <f t="shared" si="11"/>
        <v/>
      </c>
      <c r="S15" s="42" t="str">
        <f t="shared" si="12"/>
        <v/>
      </c>
      <c r="T15" s="42" t="str">
        <f t="shared" si="13"/>
        <v/>
      </c>
      <c r="W15" s="39" t="s">
        <v>9</v>
      </c>
    </row>
    <row r="16" spans="1:30" ht="20.25" customHeight="1">
      <c r="A16" s="123">
        <v>4</v>
      </c>
      <c r="B16" s="124" t="s">
        <v>31</v>
      </c>
      <c r="C16" s="50"/>
      <c r="D16" s="47" t="str">
        <f t="shared" si="2"/>
        <v/>
      </c>
      <c r="E16" s="51"/>
      <c r="F16" s="64" t="str">
        <f t="shared" si="3"/>
        <v/>
      </c>
      <c r="G16" s="121"/>
      <c r="H16" s="122"/>
      <c r="I16" s="37" t="str">
        <f t="shared" si="4"/>
        <v/>
      </c>
      <c r="J16" s="69" t="str">
        <f t="shared" si="1"/>
        <v/>
      </c>
      <c r="L16" s="42" t="str">
        <f t="shared" si="5"/>
        <v/>
      </c>
      <c r="M16" s="42" t="str">
        <f t="shared" si="6"/>
        <v/>
      </c>
      <c r="N16" s="42" t="str">
        <f t="shared" si="7"/>
        <v/>
      </c>
      <c r="O16" s="42" t="str">
        <f t="shared" si="8"/>
        <v/>
      </c>
      <c r="P16" s="42" t="str">
        <f t="shared" si="9"/>
        <v/>
      </c>
      <c r="Q16" s="42" t="str">
        <f t="shared" si="10"/>
        <v/>
      </c>
      <c r="R16" s="42" t="str">
        <f t="shared" si="11"/>
        <v/>
      </c>
      <c r="S16" s="42" t="str">
        <f t="shared" si="12"/>
        <v/>
      </c>
      <c r="T16" s="42" t="str">
        <f t="shared" si="13"/>
        <v/>
      </c>
      <c r="W16" s="39" t="s">
        <v>10</v>
      </c>
    </row>
    <row r="17" spans="1:23" ht="20.25" customHeight="1">
      <c r="A17" s="123"/>
      <c r="B17" s="125"/>
      <c r="C17" s="52"/>
      <c r="D17" s="48" t="str">
        <f t="shared" si="2"/>
        <v/>
      </c>
      <c r="E17" s="43"/>
      <c r="F17" s="65" t="str">
        <f t="shared" si="3"/>
        <v/>
      </c>
      <c r="G17" s="119"/>
      <c r="H17" s="120"/>
      <c r="I17" s="37" t="str">
        <f t="shared" si="4"/>
        <v/>
      </c>
      <c r="J17" s="69" t="str">
        <f t="shared" si="1"/>
        <v/>
      </c>
      <c r="L17" s="42" t="str">
        <f t="shared" si="5"/>
        <v/>
      </c>
      <c r="M17" s="42" t="str">
        <f t="shared" si="6"/>
        <v/>
      </c>
      <c r="N17" s="42" t="str">
        <f t="shared" si="7"/>
        <v/>
      </c>
      <c r="O17" s="42" t="str">
        <f t="shared" si="8"/>
        <v/>
      </c>
      <c r="P17" s="42" t="str">
        <f t="shared" si="9"/>
        <v/>
      </c>
      <c r="Q17" s="42" t="str">
        <f t="shared" si="10"/>
        <v/>
      </c>
      <c r="R17" s="42" t="str">
        <f t="shared" si="11"/>
        <v/>
      </c>
      <c r="S17" s="42" t="str">
        <f t="shared" si="12"/>
        <v/>
      </c>
      <c r="T17" s="42" t="str">
        <f t="shared" si="13"/>
        <v/>
      </c>
      <c r="W17" s="39" t="s">
        <v>11</v>
      </c>
    </row>
    <row r="18" spans="1:23" ht="20.25" customHeight="1">
      <c r="A18" s="123">
        <v>5</v>
      </c>
      <c r="B18" s="124" t="s">
        <v>31</v>
      </c>
      <c r="C18" s="47"/>
      <c r="D18" s="47" t="str">
        <f t="shared" si="2"/>
        <v/>
      </c>
      <c r="E18" s="46"/>
      <c r="F18" s="62" t="str">
        <f t="shared" si="3"/>
        <v/>
      </c>
      <c r="G18" s="121"/>
      <c r="H18" s="122"/>
      <c r="I18" s="37" t="str">
        <f t="shared" si="4"/>
        <v/>
      </c>
      <c r="J18" s="69" t="str">
        <f t="shared" si="1"/>
        <v/>
      </c>
      <c r="L18" s="42" t="str">
        <f t="shared" si="5"/>
        <v/>
      </c>
      <c r="M18" s="42" t="str">
        <f t="shared" si="6"/>
        <v/>
      </c>
      <c r="N18" s="42" t="str">
        <f t="shared" si="7"/>
        <v/>
      </c>
      <c r="O18" s="42" t="str">
        <f t="shared" si="8"/>
        <v/>
      </c>
      <c r="P18" s="42" t="str">
        <f t="shared" si="9"/>
        <v/>
      </c>
      <c r="Q18" s="42" t="str">
        <f t="shared" si="10"/>
        <v/>
      </c>
      <c r="R18" s="42" t="str">
        <f t="shared" si="11"/>
        <v/>
      </c>
      <c r="S18" s="42" t="str">
        <f t="shared" si="12"/>
        <v/>
      </c>
      <c r="T18" s="42" t="str">
        <f t="shared" si="13"/>
        <v/>
      </c>
      <c r="W18" s="39" t="s">
        <v>12</v>
      </c>
    </row>
    <row r="19" spans="1:23" ht="20.25" customHeight="1">
      <c r="A19" s="123"/>
      <c r="B19" s="125"/>
      <c r="C19" s="48"/>
      <c r="D19" s="48" t="str">
        <f t="shared" si="2"/>
        <v/>
      </c>
      <c r="E19" s="49"/>
      <c r="F19" s="63" t="str">
        <f t="shared" si="3"/>
        <v/>
      </c>
      <c r="G19" s="119"/>
      <c r="H19" s="120"/>
      <c r="I19" s="37" t="str">
        <f t="shared" si="4"/>
        <v/>
      </c>
      <c r="J19" s="69" t="str">
        <f t="shared" si="1"/>
        <v/>
      </c>
      <c r="L19" s="42" t="str">
        <f t="shared" si="5"/>
        <v/>
      </c>
      <c r="M19" s="42" t="str">
        <f t="shared" si="6"/>
        <v/>
      </c>
      <c r="N19" s="42" t="str">
        <f t="shared" si="7"/>
        <v/>
      </c>
      <c r="O19" s="42" t="str">
        <f t="shared" si="8"/>
        <v/>
      </c>
      <c r="P19" s="42" t="str">
        <f t="shared" si="9"/>
        <v/>
      </c>
      <c r="Q19" s="42" t="str">
        <f t="shared" si="10"/>
        <v/>
      </c>
      <c r="R19" s="42" t="str">
        <f t="shared" si="11"/>
        <v/>
      </c>
      <c r="S19" s="42" t="str">
        <f t="shared" si="12"/>
        <v/>
      </c>
      <c r="T19" s="42" t="str">
        <f t="shared" si="13"/>
        <v/>
      </c>
    </row>
    <row r="20" spans="1:23" ht="20.25" customHeight="1">
      <c r="A20" s="123">
        <v>6</v>
      </c>
      <c r="B20" s="124" t="s">
        <v>31</v>
      </c>
      <c r="C20" s="50"/>
      <c r="D20" s="47" t="str">
        <f t="shared" si="2"/>
        <v/>
      </c>
      <c r="E20" s="51"/>
      <c r="F20" s="64" t="str">
        <f>IF(C20="","",IF(E20=$C$3,500,""))</f>
        <v/>
      </c>
      <c r="G20" s="121"/>
      <c r="H20" s="122"/>
      <c r="I20" s="37" t="str">
        <f t="shared" si="4"/>
        <v/>
      </c>
      <c r="J20" s="69" t="str">
        <f t="shared" si="1"/>
        <v/>
      </c>
      <c r="L20" s="42" t="str">
        <f t="shared" si="5"/>
        <v/>
      </c>
      <c r="M20" s="42" t="str">
        <f t="shared" si="6"/>
        <v/>
      </c>
      <c r="N20" s="42" t="str">
        <f t="shared" si="7"/>
        <v/>
      </c>
      <c r="O20" s="42" t="str">
        <f t="shared" si="8"/>
        <v/>
      </c>
      <c r="P20" s="42" t="str">
        <f t="shared" si="9"/>
        <v/>
      </c>
      <c r="Q20" s="42" t="str">
        <f t="shared" si="10"/>
        <v/>
      </c>
      <c r="R20" s="42" t="str">
        <f t="shared" si="11"/>
        <v/>
      </c>
      <c r="S20" s="42" t="str">
        <f t="shared" si="12"/>
        <v/>
      </c>
      <c r="T20" s="42" t="str">
        <f t="shared" si="13"/>
        <v/>
      </c>
    </row>
    <row r="21" spans="1:23" ht="20.25" customHeight="1">
      <c r="A21" s="123"/>
      <c r="B21" s="125"/>
      <c r="C21" s="52"/>
      <c r="D21" s="48" t="str">
        <f t="shared" si="2"/>
        <v/>
      </c>
      <c r="E21" s="43"/>
      <c r="F21" s="65" t="str">
        <f t="shared" si="3"/>
        <v/>
      </c>
      <c r="G21" s="119"/>
      <c r="H21" s="120"/>
      <c r="I21" s="37" t="str">
        <f t="shared" si="4"/>
        <v/>
      </c>
      <c r="J21" s="69" t="str">
        <f t="shared" si="1"/>
        <v/>
      </c>
      <c r="L21" s="42" t="str">
        <f t="shared" si="5"/>
        <v/>
      </c>
      <c r="M21" s="42" t="str">
        <f t="shared" si="6"/>
        <v/>
      </c>
      <c r="N21" s="42" t="str">
        <f t="shared" si="7"/>
        <v/>
      </c>
      <c r="O21" s="42" t="str">
        <f t="shared" si="8"/>
        <v/>
      </c>
      <c r="P21" s="42" t="str">
        <f t="shared" si="9"/>
        <v/>
      </c>
      <c r="Q21" s="42" t="str">
        <f t="shared" si="10"/>
        <v/>
      </c>
      <c r="R21" s="42" t="str">
        <f t="shared" si="11"/>
        <v/>
      </c>
      <c r="S21" s="42" t="str">
        <f t="shared" si="12"/>
        <v/>
      </c>
      <c r="T21" s="42" t="str">
        <f t="shared" si="13"/>
        <v/>
      </c>
    </row>
    <row r="22" spans="1:23" ht="20.25" customHeight="1">
      <c r="A22" s="123">
        <v>7</v>
      </c>
      <c r="B22" s="124" t="s">
        <v>31</v>
      </c>
      <c r="C22" s="50"/>
      <c r="D22" s="47" t="str">
        <f t="shared" si="2"/>
        <v/>
      </c>
      <c r="E22" s="51"/>
      <c r="F22" s="64" t="str">
        <f t="shared" ref="F22:F33" si="14">IF(C22="","",IF(E22=$C$3,500,""))</f>
        <v/>
      </c>
      <c r="G22" s="121"/>
      <c r="H22" s="122"/>
      <c r="I22" s="37" t="str">
        <f t="shared" si="4"/>
        <v/>
      </c>
      <c r="J22" s="69" t="str">
        <f t="shared" si="1"/>
        <v/>
      </c>
      <c r="L22" s="42" t="str">
        <f t="shared" ref="L22:L23" si="15">IF(C22&gt;1,1,"")</f>
        <v/>
      </c>
      <c r="M22" s="42" t="str">
        <f t="shared" ref="M22:M23" si="16">IF(B22=$M$7,L22,"")</f>
        <v/>
      </c>
      <c r="N22" s="42" t="str">
        <f t="shared" ref="N22:N23" si="17">IF(B22=$N$7,L22,"")</f>
        <v/>
      </c>
      <c r="O22" s="42" t="str">
        <f t="shared" ref="O22:O23" si="18">IF(B22=$O$7,L22,"")</f>
        <v/>
      </c>
      <c r="P22" s="42" t="str">
        <f t="shared" ref="P22:P23" si="19">IF(B22=$P$7,L22,"")</f>
        <v/>
      </c>
      <c r="Q22" s="42" t="str">
        <f t="shared" ref="Q22:Q23" si="20">IF(B22=$Q$7,L22,"")</f>
        <v/>
      </c>
      <c r="R22" s="42" t="str">
        <f t="shared" ref="R22:R23" si="21">IF(B22=$R$7,L22,"")</f>
        <v/>
      </c>
      <c r="S22" s="42" t="str">
        <f t="shared" ref="S22:S23" si="22">IF(B22=$S$7,L22,"")</f>
        <v/>
      </c>
      <c r="T22" s="42" t="str">
        <f t="shared" ref="T22:T23" si="23">IF(B22=$T$7,L22,"")</f>
        <v/>
      </c>
    </row>
    <row r="23" spans="1:23" ht="20.25" customHeight="1">
      <c r="A23" s="123"/>
      <c r="B23" s="125"/>
      <c r="C23" s="52"/>
      <c r="D23" s="48" t="str">
        <f t="shared" si="2"/>
        <v/>
      </c>
      <c r="E23" s="43"/>
      <c r="F23" s="65" t="str">
        <f t="shared" si="14"/>
        <v/>
      </c>
      <c r="G23" s="119"/>
      <c r="H23" s="120"/>
      <c r="I23" s="37" t="str">
        <f t="shared" si="4"/>
        <v/>
      </c>
      <c r="J23" s="69" t="str">
        <f t="shared" si="1"/>
        <v/>
      </c>
      <c r="L23" s="42" t="str">
        <f t="shared" si="15"/>
        <v/>
      </c>
      <c r="M23" s="42" t="str">
        <f t="shared" si="16"/>
        <v/>
      </c>
      <c r="N23" s="42" t="str">
        <f t="shared" si="17"/>
        <v/>
      </c>
      <c r="O23" s="42" t="str">
        <f t="shared" si="18"/>
        <v/>
      </c>
      <c r="P23" s="42" t="str">
        <f t="shared" si="19"/>
        <v/>
      </c>
      <c r="Q23" s="42" t="str">
        <f t="shared" si="20"/>
        <v/>
      </c>
      <c r="R23" s="42" t="str">
        <f t="shared" si="21"/>
        <v/>
      </c>
      <c r="S23" s="42" t="str">
        <f t="shared" si="22"/>
        <v/>
      </c>
      <c r="T23" s="42" t="str">
        <f t="shared" si="23"/>
        <v/>
      </c>
    </row>
    <row r="24" spans="1:23" ht="20.25" customHeight="1">
      <c r="A24" s="123">
        <v>8</v>
      </c>
      <c r="B24" s="124" t="s">
        <v>31</v>
      </c>
      <c r="C24" s="50"/>
      <c r="D24" s="47" t="str">
        <f t="shared" si="2"/>
        <v/>
      </c>
      <c r="E24" s="51"/>
      <c r="F24" s="64" t="str">
        <f t="shared" si="14"/>
        <v/>
      </c>
      <c r="G24" s="121"/>
      <c r="H24" s="122"/>
      <c r="I24" s="37" t="str">
        <f t="shared" si="4"/>
        <v/>
      </c>
      <c r="J24" s="69" t="str">
        <f t="shared" si="1"/>
        <v/>
      </c>
      <c r="L24" s="42" t="str">
        <f t="shared" ref="L24:L27" si="24">IF(C24&gt;1,1,"")</f>
        <v/>
      </c>
      <c r="M24" s="42" t="str">
        <f t="shared" ref="M24:M27" si="25">IF(B24=$M$7,L24,"")</f>
        <v/>
      </c>
      <c r="N24" s="42" t="str">
        <f t="shared" ref="N24:N27" si="26">IF(B24=$N$7,L24,"")</f>
        <v/>
      </c>
      <c r="O24" s="42" t="str">
        <f t="shared" ref="O24:O27" si="27">IF(B24=$O$7,L24,"")</f>
        <v/>
      </c>
      <c r="P24" s="42" t="str">
        <f t="shared" ref="P24:P27" si="28">IF(B24=$P$7,L24,"")</f>
        <v/>
      </c>
      <c r="Q24" s="42" t="str">
        <f t="shared" ref="Q24:Q27" si="29">IF(B24=$Q$7,L24,"")</f>
        <v/>
      </c>
      <c r="R24" s="42" t="str">
        <f t="shared" ref="R24:R27" si="30">IF(B24=$R$7,L24,"")</f>
        <v/>
      </c>
      <c r="S24" s="42" t="str">
        <f t="shared" ref="S24:S27" si="31">IF(B24=$S$7,L24,"")</f>
        <v/>
      </c>
      <c r="T24" s="42" t="str">
        <f t="shared" ref="T24:T27" si="32">IF(B24=$T$7,L24,"")</f>
        <v/>
      </c>
    </row>
    <row r="25" spans="1:23" ht="20.25" customHeight="1">
      <c r="A25" s="123"/>
      <c r="B25" s="125"/>
      <c r="C25" s="52"/>
      <c r="D25" s="48" t="str">
        <f t="shared" si="2"/>
        <v/>
      </c>
      <c r="E25" s="43"/>
      <c r="F25" s="65" t="str">
        <f t="shared" si="14"/>
        <v/>
      </c>
      <c r="G25" s="119"/>
      <c r="H25" s="120"/>
      <c r="I25" s="37" t="str">
        <f t="shared" si="4"/>
        <v/>
      </c>
      <c r="J25" s="69" t="str">
        <f t="shared" si="1"/>
        <v/>
      </c>
      <c r="L25" s="42" t="str">
        <f t="shared" si="24"/>
        <v/>
      </c>
      <c r="M25" s="42" t="str">
        <f t="shared" si="25"/>
        <v/>
      </c>
      <c r="N25" s="42" t="str">
        <f t="shared" si="26"/>
        <v/>
      </c>
      <c r="O25" s="42" t="str">
        <f t="shared" si="27"/>
        <v/>
      </c>
      <c r="P25" s="42" t="str">
        <f t="shared" si="28"/>
        <v/>
      </c>
      <c r="Q25" s="42" t="str">
        <f t="shared" si="29"/>
        <v/>
      </c>
      <c r="R25" s="42" t="str">
        <f t="shared" si="30"/>
        <v/>
      </c>
      <c r="S25" s="42" t="str">
        <f t="shared" si="31"/>
        <v/>
      </c>
      <c r="T25" s="42" t="str">
        <f t="shared" si="32"/>
        <v/>
      </c>
    </row>
    <row r="26" spans="1:23" ht="20.25" customHeight="1">
      <c r="A26" s="123">
        <v>9</v>
      </c>
      <c r="B26" s="124" t="s">
        <v>31</v>
      </c>
      <c r="C26" s="50"/>
      <c r="D26" s="47" t="str">
        <f t="shared" si="2"/>
        <v/>
      </c>
      <c r="E26" s="51"/>
      <c r="F26" s="64" t="str">
        <f t="shared" si="14"/>
        <v/>
      </c>
      <c r="G26" s="121"/>
      <c r="H26" s="122"/>
      <c r="I26" s="37" t="str">
        <f t="shared" si="4"/>
        <v/>
      </c>
      <c r="J26" s="69" t="str">
        <f t="shared" si="1"/>
        <v/>
      </c>
      <c r="L26" s="42" t="str">
        <f t="shared" si="24"/>
        <v/>
      </c>
      <c r="M26" s="42" t="str">
        <f t="shared" si="25"/>
        <v/>
      </c>
      <c r="N26" s="42" t="str">
        <f t="shared" si="26"/>
        <v/>
      </c>
      <c r="O26" s="42" t="str">
        <f t="shared" si="27"/>
        <v/>
      </c>
      <c r="P26" s="42" t="str">
        <f t="shared" si="28"/>
        <v/>
      </c>
      <c r="Q26" s="42" t="str">
        <f t="shared" si="29"/>
        <v/>
      </c>
      <c r="R26" s="42" t="str">
        <f t="shared" si="30"/>
        <v/>
      </c>
      <c r="S26" s="42" t="str">
        <f t="shared" si="31"/>
        <v/>
      </c>
      <c r="T26" s="42" t="str">
        <f t="shared" si="32"/>
        <v/>
      </c>
    </row>
    <row r="27" spans="1:23" ht="20.25" customHeight="1">
      <c r="A27" s="123"/>
      <c r="B27" s="125"/>
      <c r="C27" s="52"/>
      <c r="D27" s="48" t="str">
        <f t="shared" si="2"/>
        <v/>
      </c>
      <c r="E27" s="43"/>
      <c r="F27" s="65" t="str">
        <f t="shared" si="14"/>
        <v/>
      </c>
      <c r="G27" s="119"/>
      <c r="H27" s="120"/>
      <c r="I27" s="37" t="str">
        <f t="shared" si="4"/>
        <v/>
      </c>
      <c r="J27" s="69" t="str">
        <f t="shared" si="1"/>
        <v/>
      </c>
      <c r="L27" s="42" t="str">
        <f t="shared" si="24"/>
        <v/>
      </c>
      <c r="M27" s="42" t="str">
        <f t="shared" si="25"/>
        <v/>
      </c>
      <c r="N27" s="42" t="str">
        <f t="shared" si="26"/>
        <v/>
      </c>
      <c r="O27" s="42" t="str">
        <f t="shared" si="27"/>
        <v/>
      </c>
      <c r="P27" s="42" t="str">
        <f t="shared" si="28"/>
        <v/>
      </c>
      <c r="Q27" s="42" t="str">
        <f t="shared" si="29"/>
        <v/>
      </c>
      <c r="R27" s="42" t="str">
        <f t="shared" si="30"/>
        <v/>
      </c>
      <c r="S27" s="42" t="str">
        <f t="shared" si="31"/>
        <v/>
      </c>
      <c r="T27" s="42" t="str">
        <f t="shared" si="32"/>
        <v/>
      </c>
    </row>
    <row r="28" spans="1:23" ht="20.25" customHeight="1">
      <c r="A28" s="123">
        <v>10</v>
      </c>
      <c r="B28" s="124" t="s">
        <v>31</v>
      </c>
      <c r="C28" s="50"/>
      <c r="D28" s="47" t="str">
        <f t="shared" si="2"/>
        <v/>
      </c>
      <c r="E28" s="51"/>
      <c r="F28" s="64" t="str">
        <f t="shared" si="14"/>
        <v/>
      </c>
      <c r="G28" s="121"/>
      <c r="H28" s="122"/>
      <c r="I28" s="37" t="str">
        <f t="shared" si="4"/>
        <v/>
      </c>
      <c r="J28" s="69" t="str">
        <f t="shared" si="1"/>
        <v/>
      </c>
      <c r="L28" s="42" t="str">
        <f t="shared" ref="L28:L31" si="33">IF(C28&gt;1,1,"")</f>
        <v/>
      </c>
      <c r="M28" s="42" t="str">
        <f t="shared" ref="M28:M31" si="34">IF(B28=$M$7,L28,"")</f>
        <v/>
      </c>
      <c r="N28" s="42" t="str">
        <f t="shared" ref="N28:N31" si="35">IF(B28=$N$7,L28,"")</f>
        <v/>
      </c>
      <c r="O28" s="42" t="str">
        <f t="shared" ref="O28:O31" si="36">IF(B28=$O$7,L28,"")</f>
        <v/>
      </c>
      <c r="P28" s="42" t="str">
        <f t="shared" ref="P28:P31" si="37">IF(B28=$P$7,L28,"")</f>
        <v/>
      </c>
      <c r="Q28" s="42" t="str">
        <f t="shared" ref="Q28:Q31" si="38">IF(B28=$Q$7,L28,"")</f>
        <v/>
      </c>
      <c r="R28" s="42" t="str">
        <f t="shared" ref="R28:R31" si="39">IF(B28=$R$7,L28,"")</f>
        <v/>
      </c>
      <c r="S28" s="42" t="str">
        <f t="shared" ref="S28:S31" si="40">IF(B28=$S$7,L28,"")</f>
        <v/>
      </c>
      <c r="T28" s="42" t="str">
        <f t="shared" ref="T28:T31" si="41">IF(B28=$T$7,L28,"")</f>
        <v/>
      </c>
    </row>
    <row r="29" spans="1:23" ht="20.25" customHeight="1">
      <c r="A29" s="123"/>
      <c r="B29" s="125"/>
      <c r="C29" s="52"/>
      <c r="D29" s="48" t="str">
        <f t="shared" si="2"/>
        <v/>
      </c>
      <c r="E29" s="43"/>
      <c r="F29" s="65" t="str">
        <f t="shared" si="14"/>
        <v/>
      </c>
      <c r="G29" s="119"/>
      <c r="H29" s="120"/>
      <c r="I29" s="37" t="str">
        <f t="shared" si="4"/>
        <v/>
      </c>
      <c r="J29" s="69" t="str">
        <f t="shared" si="1"/>
        <v/>
      </c>
      <c r="L29" s="42" t="str">
        <f t="shared" si="33"/>
        <v/>
      </c>
      <c r="M29" s="42" t="str">
        <f t="shared" si="34"/>
        <v/>
      </c>
      <c r="N29" s="42" t="str">
        <f t="shared" si="35"/>
        <v/>
      </c>
      <c r="O29" s="42" t="str">
        <f t="shared" si="36"/>
        <v/>
      </c>
      <c r="P29" s="42" t="str">
        <f t="shared" si="37"/>
        <v/>
      </c>
      <c r="Q29" s="42" t="str">
        <f t="shared" si="38"/>
        <v/>
      </c>
      <c r="R29" s="42" t="str">
        <f t="shared" si="39"/>
        <v/>
      </c>
      <c r="S29" s="42" t="str">
        <f t="shared" si="40"/>
        <v/>
      </c>
      <c r="T29" s="42" t="str">
        <f t="shared" si="41"/>
        <v/>
      </c>
    </row>
    <row r="30" spans="1:23" ht="20.25" customHeight="1">
      <c r="A30" s="123">
        <v>11</v>
      </c>
      <c r="B30" s="124" t="s">
        <v>31</v>
      </c>
      <c r="C30" s="50"/>
      <c r="D30" s="47" t="str">
        <f t="shared" si="2"/>
        <v/>
      </c>
      <c r="E30" s="51"/>
      <c r="F30" s="64" t="str">
        <f t="shared" si="14"/>
        <v/>
      </c>
      <c r="G30" s="121"/>
      <c r="H30" s="122"/>
      <c r="I30" s="37" t="str">
        <f t="shared" si="4"/>
        <v/>
      </c>
      <c r="J30" s="69" t="str">
        <f t="shared" si="1"/>
        <v/>
      </c>
      <c r="L30" s="42" t="str">
        <f t="shared" si="33"/>
        <v/>
      </c>
      <c r="M30" s="42" t="str">
        <f t="shared" si="34"/>
        <v/>
      </c>
      <c r="N30" s="42" t="str">
        <f t="shared" si="35"/>
        <v/>
      </c>
      <c r="O30" s="42" t="str">
        <f t="shared" si="36"/>
        <v/>
      </c>
      <c r="P30" s="42" t="str">
        <f t="shared" si="37"/>
        <v/>
      </c>
      <c r="Q30" s="42" t="str">
        <f t="shared" si="38"/>
        <v/>
      </c>
      <c r="R30" s="42" t="str">
        <f t="shared" si="39"/>
        <v/>
      </c>
      <c r="S30" s="42" t="str">
        <f t="shared" si="40"/>
        <v/>
      </c>
      <c r="T30" s="42" t="str">
        <f t="shared" si="41"/>
        <v/>
      </c>
    </row>
    <row r="31" spans="1:23" ht="20.25" customHeight="1">
      <c r="A31" s="123"/>
      <c r="B31" s="125"/>
      <c r="C31" s="52"/>
      <c r="D31" s="48" t="str">
        <f t="shared" si="2"/>
        <v/>
      </c>
      <c r="E31" s="43"/>
      <c r="F31" s="65" t="str">
        <f t="shared" si="14"/>
        <v/>
      </c>
      <c r="G31" s="119"/>
      <c r="H31" s="120"/>
      <c r="I31" s="37" t="str">
        <f t="shared" si="4"/>
        <v/>
      </c>
      <c r="J31" s="69" t="str">
        <f t="shared" si="1"/>
        <v/>
      </c>
      <c r="L31" s="42" t="str">
        <f t="shared" si="33"/>
        <v/>
      </c>
      <c r="M31" s="42" t="str">
        <f t="shared" si="34"/>
        <v/>
      </c>
      <c r="N31" s="42" t="str">
        <f t="shared" si="35"/>
        <v/>
      </c>
      <c r="O31" s="42" t="str">
        <f t="shared" si="36"/>
        <v/>
      </c>
      <c r="P31" s="42" t="str">
        <f t="shared" si="37"/>
        <v/>
      </c>
      <c r="Q31" s="42" t="str">
        <f t="shared" si="38"/>
        <v/>
      </c>
      <c r="R31" s="42" t="str">
        <f t="shared" si="39"/>
        <v/>
      </c>
      <c r="S31" s="42" t="str">
        <f t="shared" si="40"/>
        <v/>
      </c>
      <c r="T31" s="42" t="str">
        <f t="shared" si="41"/>
        <v/>
      </c>
    </row>
    <row r="32" spans="1:23" ht="20.25" customHeight="1">
      <c r="A32" s="123">
        <v>12</v>
      </c>
      <c r="B32" s="124" t="s">
        <v>31</v>
      </c>
      <c r="C32" s="50"/>
      <c r="D32" s="47" t="str">
        <f t="shared" si="2"/>
        <v/>
      </c>
      <c r="E32" s="51"/>
      <c r="F32" s="64" t="str">
        <f t="shared" si="14"/>
        <v/>
      </c>
      <c r="G32" s="121"/>
      <c r="H32" s="122"/>
      <c r="I32" s="37" t="str">
        <f t="shared" si="4"/>
        <v/>
      </c>
      <c r="J32" s="69" t="str">
        <f t="shared" si="1"/>
        <v/>
      </c>
      <c r="L32" s="42" t="str">
        <f t="shared" ref="L32:L33" si="42">IF(C32&gt;1,1,"")</f>
        <v/>
      </c>
      <c r="M32" s="42" t="str">
        <f t="shared" ref="M32:M33" si="43">IF(B32=$M$7,L32,"")</f>
        <v/>
      </c>
      <c r="N32" s="42" t="str">
        <f t="shared" ref="N32:N33" si="44">IF(B32=$N$7,L32,"")</f>
        <v/>
      </c>
      <c r="O32" s="42" t="str">
        <f t="shared" ref="O32:O33" si="45">IF(B32=$O$7,L32,"")</f>
        <v/>
      </c>
      <c r="P32" s="42" t="str">
        <f t="shared" ref="P32:P33" si="46">IF(B32=$P$7,L32,"")</f>
        <v/>
      </c>
      <c r="Q32" s="42" t="str">
        <f t="shared" ref="Q32:Q33" si="47">IF(B32=$Q$7,L32,"")</f>
        <v/>
      </c>
      <c r="R32" s="42" t="str">
        <f t="shared" ref="R32:R33" si="48">IF(B32=$R$7,L32,"")</f>
        <v/>
      </c>
      <c r="S32" s="42" t="str">
        <f t="shared" ref="S32:S33" si="49">IF(B32=$S$7,L32,"")</f>
        <v/>
      </c>
      <c r="T32" s="42" t="str">
        <f t="shared" ref="T32:T33" si="50">IF(B32=$T$7,L32,"")</f>
        <v/>
      </c>
    </row>
    <row r="33" spans="1:20" ht="20.25" customHeight="1">
      <c r="A33" s="123"/>
      <c r="B33" s="125"/>
      <c r="C33" s="52"/>
      <c r="D33" s="48" t="str">
        <f t="shared" si="2"/>
        <v/>
      </c>
      <c r="E33" s="43"/>
      <c r="F33" s="65" t="str">
        <f t="shared" si="14"/>
        <v/>
      </c>
      <c r="G33" s="119"/>
      <c r="H33" s="120"/>
      <c r="I33" s="37" t="str">
        <f t="shared" si="4"/>
        <v/>
      </c>
      <c r="J33" s="69" t="str">
        <f t="shared" si="1"/>
        <v/>
      </c>
      <c r="L33" s="42" t="str">
        <f t="shared" si="42"/>
        <v/>
      </c>
      <c r="M33" s="42" t="str">
        <f t="shared" si="43"/>
        <v/>
      </c>
      <c r="N33" s="42" t="str">
        <f t="shared" si="44"/>
        <v/>
      </c>
      <c r="O33" s="42" t="str">
        <f t="shared" si="45"/>
        <v/>
      </c>
      <c r="P33" s="42" t="str">
        <f t="shared" si="46"/>
        <v/>
      </c>
      <c r="Q33" s="42" t="str">
        <f t="shared" si="47"/>
        <v/>
      </c>
      <c r="R33" s="42" t="str">
        <f t="shared" si="48"/>
        <v/>
      </c>
      <c r="S33" s="42" t="str">
        <f t="shared" si="49"/>
        <v/>
      </c>
      <c r="T33" s="42" t="str">
        <f t="shared" si="50"/>
        <v/>
      </c>
    </row>
    <row r="34" spans="1:20" ht="7.5" customHeight="1">
      <c r="C34" s="53"/>
      <c r="D34" s="53"/>
      <c r="E34" s="38"/>
      <c r="F34" s="54"/>
      <c r="G34" s="54"/>
      <c r="L34" s="42"/>
      <c r="M34" s="42"/>
      <c r="N34" s="42"/>
      <c r="O34" s="42"/>
      <c r="P34" s="42"/>
      <c r="Q34" s="42"/>
      <c r="R34" s="42"/>
      <c r="S34" s="42"/>
      <c r="T34" s="42"/>
    </row>
    <row r="35" spans="1:20" ht="20.25" customHeight="1">
      <c r="C35" s="68" t="s">
        <v>81</v>
      </c>
      <c r="D35" s="55">
        <f>SUM(I10:I33)</f>
        <v>0</v>
      </c>
      <c r="E35" s="56" t="s">
        <v>39</v>
      </c>
      <c r="F35" s="57">
        <f>D35*500</f>
        <v>0</v>
      </c>
      <c r="G35" s="59"/>
      <c r="L35" s="42"/>
      <c r="M35" s="42"/>
      <c r="N35" s="42"/>
      <c r="O35" s="42"/>
      <c r="P35" s="42"/>
      <c r="Q35" s="42"/>
      <c r="R35" s="42"/>
      <c r="S35" s="42"/>
      <c r="T35" s="42"/>
    </row>
    <row r="36" spans="1:20" ht="10.050000000000001" customHeight="1">
      <c r="C36" s="53"/>
      <c r="D36" s="58"/>
      <c r="E36" s="56"/>
      <c r="F36" s="59"/>
      <c r="G36" s="59"/>
      <c r="L36" s="42"/>
      <c r="M36" s="42"/>
      <c r="N36" s="42"/>
      <c r="O36" s="42"/>
      <c r="P36" s="42"/>
      <c r="Q36" s="42"/>
      <c r="R36" s="42"/>
      <c r="S36" s="42"/>
      <c r="T36" s="42"/>
    </row>
    <row r="37" spans="1:20" ht="20.25" customHeight="1">
      <c r="B37" s="130" t="s">
        <v>82</v>
      </c>
      <c r="C37" s="130"/>
      <c r="D37" s="130"/>
      <c r="E37" s="130"/>
      <c r="F37" s="130"/>
      <c r="G37" s="130"/>
      <c r="H37" s="130"/>
      <c r="L37" s="42"/>
      <c r="M37" s="42"/>
      <c r="N37" s="42"/>
      <c r="O37" s="42"/>
      <c r="P37" s="42"/>
      <c r="Q37" s="42"/>
      <c r="R37" s="42"/>
      <c r="S37" s="42"/>
      <c r="T37" s="42"/>
    </row>
    <row r="38" spans="1:20" ht="20.25" customHeight="1">
      <c r="B38" s="130" t="s">
        <v>40</v>
      </c>
      <c r="C38" s="130"/>
      <c r="D38" s="130"/>
      <c r="E38" s="130"/>
      <c r="F38" s="130"/>
      <c r="G38" s="130"/>
      <c r="H38" s="130"/>
      <c r="L38" s="42"/>
      <c r="M38" s="42"/>
      <c r="N38" s="42"/>
      <c r="O38" s="42"/>
      <c r="P38" s="42"/>
      <c r="Q38" s="42"/>
      <c r="R38" s="42"/>
      <c r="S38" s="42"/>
      <c r="T38" s="42"/>
    </row>
    <row r="39" spans="1:20" ht="21" customHeight="1">
      <c r="B39" s="130" t="s">
        <v>41</v>
      </c>
      <c r="C39" s="130"/>
      <c r="D39" s="130"/>
      <c r="E39" s="130"/>
      <c r="F39" s="130"/>
      <c r="G39" s="130"/>
      <c r="H39" s="130"/>
      <c r="L39" s="42"/>
      <c r="M39" s="42"/>
      <c r="N39" s="42"/>
      <c r="O39" s="42"/>
      <c r="P39" s="42"/>
      <c r="Q39" s="42"/>
      <c r="R39" s="42"/>
      <c r="S39" s="42"/>
      <c r="T39" s="42"/>
    </row>
    <row r="40" spans="1:20" ht="16.5" customHeight="1"/>
    <row r="41" spans="1:20" ht="20.55" customHeight="1">
      <c r="B41" s="130"/>
      <c r="C41" s="130"/>
      <c r="D41" s="130"/>
      <c r="E41" s="130"/>
      <c r="F41" s="130"/>
      <c r="G41" s="130"/>
      <c r="H41" s="130"/>
    </row>
    <row r="42" spans="1:20" ht="66.75" customHeight="1">
      <c r="B42" s="131"/>
      <c r="C42" s="131"/>
      <c r="D42" s="131"/>
      <c r="E42" s="131"/>
      <c r="F42" s="131"/>
      <c r="G42" s="131"/>
      <c r="H42" s="131"/>
    </row>
    <row r="43" spans="1:20">
      <c r="B43" s="130"/>
      <c r="C43" s="130"/>
      <c r="D43" s="130"/>
      <c r="E43" s="130"/>
      <c r="F43" s="127"/>
      <c r="G43" s="127"/>
      <c r="H43" s="127"/>
      <c r="I43" s="127"/>
      <c r="J43" s="70"/>
    </row>
    <row r="44" spans="1:20">
      <c r="B44" s="126"/>
      <c r="C44" s="126"/>
      <c r="D44" s="126"/>
      <c r="E44" s="126"/>
    </row>
  </sheetData>
  <mergeCells count="67">
    <mergeCell ref="C1:H1"/>
    <mergeCell ref="F2:H2"/>
    <mergeCell ref="F3:H3"/>
    <mergeCell ref="F4:H4"/>
    <mergeCell ref="A20:A21"/>
    <mergeCell ref="B10:B11"/>
    <mergeCell ref="B12:B13"/>
    <mergeCell ref="B14:B15"/>
    <mergeCell ref="B6:B7"/>
    <mergeCell ref="B16:B17"/>
    <mergeCell ref="B18:B19"/>
    <mergeCell ref="B20:B21"/>
    <mergeCell ref="A10:A11"/>
    <mergeCell ref="A12:A13"/>
    <mergeCell ref="A14:A15"/>
    <mergeCell ref="A16:A17"/>
    <mergeCell ref="A18:A19"/>
    <mergeCell ref="F43:I43"/>
    <mergeCell ref="F6:F7"/>
    <mergeCell ref="B38:H38"/>
    <mergeCell ref="B37:H37"/>
    <mergeCell ref="B43:E43"/>
    <mergeCell ref="B42:H42"/>
    <mergeCell ref="D6:D7"/>
    <mergeCell ref="B41:H41"/>
    <mergeCell ref="B39:H39"/>
    <mergeCell ref="B8:B9"/>
    <mergeCell ref="G6:H7"/>
    <mergeCell ref="G8:H8"/>
    <mergeCell ref="G9:H9"/>
    <mergeCell ref="G10:H10"/>
    <mergeCell ref="G11:H11"/>
    <mergeCell ref="G12:H12"/>
    <mergeCell ref="A22:A23"/>
    <mergeCell ref="B22:B23"/>
    <mergeCell ref="A24:A25"/>
    <mergeCell ref="B24:B25"/>
    <mergeCell ref="B44:E44"/>
    <mergeCell ref="A26:A27"/>
    <mergeCell ref="B26:B27"/>
    <mergeCell ref="A28:A29"/>
    <mergeCell ref="B28:B29"/>
    <mergeCell ref="A30:A31"/>
    <mergeCell ref="B30:B31"/>
    <mergeCell ref="A32:A33"/>
    <mergeCell ref="B32:B33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31:H31"/>
    <mergeCell ref="G32:H32"/>
    <mergeCell ref="G33:H33"/>
    <mergeCell ref="G26:H26"/>
    <mergeCell ref="G27:H27"/>
    <mergeCell ref="G28:H28"/>
    <mergeCell ref="G29:H29"/>
    <mergeCell ref="G30:H30"/>
  </mergeCells>
  <phoneticPr fontId="1"/>
  <pageMargins left="0.7" right="0.38" top="0.75" bottom="0.75" header="0.3" footer="0.3"/>
  <pageSetup paperSize="9" orientation="portrait" horizontalDpi="4294967293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AA586-59BF-4A1E-AB23-83C2F3A3D168}">
  <dimension ref="A1:AS89"/>
  <sheetViews>
    <sheetView workbookViewId="0">
      <selection activeCell="G34" sqref="G34"/>
    </sheetView>
  </sheetViews>
  <sheetFormatPr defaultRowHeight="12.75"/>
  <cols>
    <col min="1" max="1" width="4.9296875" style="2" customWidth="1"/>
    <col min="2" max="2" width="7.06640625" style="4" customWidth="1"/>
    <col min="3" max="3" width="22" style="2" customWidth="1"/>
    <col min="4" max="5" width="4.9296875" style="2" customWidth="1"/>
    <col min="6" max="7" width="4.9296875" style="4" customWidth="1"/>
    <col min="8" max="22" width="4.9296875" customWidth="1"/>
    <col min="23" max="33" width="16.6640625" customWidth="1"/>
    <col min="34" max="36" width="4.9296875" customWidth="1"/>
    <col min="37" max="40" width="9.59765625" customWidth="1"/>
    <col min="41" max="41" width="4.9296875" customWidth="1"/>
    <col min="42" max="42" width="9.06640625" style="174"/>
    <col min="43" max="43" width="21.19921875" customWidth="1"/>
    <col min="44" max="44" width="4.9296875" customWidth="1"/>
    <col min="45" max="45" width="9.19921875" customWidth="1"/>
  </cols>
  <sheetData>
    <row r="1" spans="1:39" ht="30" customHeight="1">
      <c r="A1" s="147" t="s">
        <v>107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8">
        <f ca="1">TODAY()</f>
        <v>46062</v>
      </c>
      <c r="R1" s="148"/>
      <c r="S1" s="148"/>
      <c r="T1" s="148"/>
      <c r="U1" s="148"/>
      <c r="V1" s="148"/>
    </row>
    <row r="2" spans="1:39">
      <c r="A2" s="149"/>
      <c r="B2" s="150" t="s">
        <v>0</v>
      </c>
      <c r="C2" s="200">
        <f>個人!C3</f>
        <v>0</v>
      </c>
      <c r="D2" s="201"/>
      <c r="E2" s="201"/>
      <c r="F2" s="201"/>
      <c r="G2" s="202"/>
      <c r="H2" s="151" t="s">
        <v>14</v>
      </c>
      <c r="I2" s="152"/>
      <c r="J2" s="210">
        <f>個人!F3</f>
        <v>0</v>
      </c>
      <c r="K2" s="210"/>
      <c r="L2" s="210"/>
      <c r="M2" s="210"/>
      <c r="N2" s="211"/>
      <c r="O2" s="153" t="s">
        <v>16</v>
      </c>
      <c r="P2" s="152"/>
      <c r="Q2" s="207">
        <f>個人!F4</f>
        <v>0</v>
      </c>
      <c r="R2" s="208"/>
      <c r="S2" s="208"/>
      <c r="T2" s="208"/>
      <c r="U2" s="208"/>
      <c r="V2" s="209"/>
    </row>
    <row r="3" spans="1:39" ht="9.9499999999999993" customHeight="1">
      <c r="A3" s="154"/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</row>
    <row r="4" spans="1:39">
      <c r="A4" s="149"/>
      <c r="B4" s="155" t="s">
        <v>108</v>
      </c>
      <c r="C4" s="155" t="s">
        <v>109</v>
      </c>
      <c r="D4" s="156" t="s">
        <v>110</v>
      </c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8"/>
      <c r="U4" s="159" t="s">
        <v>111</v>
      </c>
      <c r="V4" s="159"/>
      <c r="AK4" t="s">
        <v>112</v>
      </c>
    </row>
    <row r="5" spans="1:39">
      <c r="A5" s="149"/>
      <c r="B5" s="155"/>
      <c r="C5" s="155"/>
      <c r="D5" s="160" t="s">
        <v>113</v>
      </c>
      <c r="E5" s="161" t="s">
        <v>114</v>
      </c>
      <c r="F5" s="161" t="s">
        <v>115</v>
      </c>
      <c r="G5" s="161" t="s">
        <v>116</v>
      </c>
      <c r="H5" s="161" t="s">
        <v>117</v>
      </c>
      <c r="I5" s="161" t="s">
        <v>118</v>
      </c>
      <c r="J5" s="161" t="s">
        <v>119</v>
      </c>
      <c r="K5" s="161" t="s">
        <v>120</v>
      </c>
      <c r="L5" s="161" t="s">
        <v>121</v>
      </c>
      <c r="M5" s="161" t="s">
        <v>122</v>
      </c>
      <c r="N5" s="161" t="s">
        <v>123</v>
      </c>
      <c r="O5" s="161" t="s">
        <v>96</v>
      </c>
      <c r="P5" s="161" t="s">
        <v>97</v>
      </c>
      <c r="Q5" s="161" t="s">
        <v>98</v>
      </c>
      <c r="R5" s="161" t="s">
        <v>124</v>
      </c>
      <c r="S5" s="161" t="s">
        <v>125</v>
      </c>
      <c r="T5" s="162" t="s">
        <v>126</v>
      </c>
      <c r="U5" s="159"/>
      <c r="V5" s="159"/>
      <c r="AK5" s="163" t="s">
        <v>127</v>
      </c>
      <c r="AL5" s="164" t="s">
        <v>128</v>
      </c>
    </row>
    <row r="6" spans="1:39">
      <c r="A6" s="149">
        <v>1</v>
      </c>
      <c r="B6" s="165"/>
      <c r="C6" s="166" t="str">
        <f t="shared" ref="C6:C25" si="0">IFERROR(VLOOKUP(B6,$AP$39:$AQ$89,2,FALSE),"")</f>
        <v/>
      </c>
      <c r="D6" s="167"/>
      <c r="E6" s="168"/>
      <c r="F6" s="169"/>
      <c r="G6" s="168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1"/>
      <c r="U6" s="172" t="str">
        <f>IF(AM6=11,SUM(D6:T6),"")</f>
        <v/>
      </c>
      <c r="V6" s="172"/>
      <c r="W6" s="173" t="str">
        <f>IF(AM6=10,"←サイズ未入力",IF(AM6=1,"←色番号未選択",""))</f>
        <v/>
      </c>
      <c r="X6" s="173"/>
      <c r="Y6" s="173"/>
      <c r="Z6" s="173"/>
      <c r="AA6" s="173"/>
      <c r="AB6" s="173"/>
      <c r="AC6" s="173"/>
      <c r="AD6" s="173"/>
      <c r="AE6" s="173"/>
      <c r="AF6" s="173"/>
      <c r="AG6" s="173"/>
      <c r="AK6">
        <f>IF(B6="",0,10)</f>
        <v>0</v>
      </c>
      <c r="AL6">
        <f>IF(SUM(D6:T6)=0,0,1)</f>
        <v>0</v>
      </c>
      <c r="AM6">
        <f>AK6+AL6</f>
        <v>0</v>
      </c>
    </row>
    <row r="7" spans="1:39">
      <c r="A7" s="149">
        <v>2</v>
      </c>
      <c r="B7" s="165"/>
      <c r="C7" s="166" t="str">
        <f t="shared" si="0"/>
        <v/>
      </c>
      <c r="D7" s="167"/>
      <c r="E7" s="168"/>
      <c r="F7" s="169"/>
      <c r="G7" s="168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1"/>
      <c r="U7" s="172" t="str">
        <f t="shared" ref="U7:U25" si="1">IF(AM7=11,SUM(D7:T7),"")</f>
        <v/>
      </c>
      <c r="V7" s="172"/>
      <c r="W7" s="173" t="str">
        <f t="shared" ref="W7:W25" si="2">IF(AM7=10,"←サイズ未入力",IF(AM7=1,"←色番号未選択",""))</f>
        <v/>
      </c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K7">
        <f>IF(B7="",0,10)</f>
        <v>0</v>
      </c>
      <c r="AL7">
        <f>IF(SUM(D7:T7)=0,0,1)</f>
        <v>0</v>
      </c>
      <c r="AM7">
        <f>AK7+AL7</f>
        <v>0</v>
      </c>
    </row>
    <row r="8" spans="1:39">
      <c r="A8" s="149">
        <v>3</v>
      </c>
      <c r="B8" s="165"/>
      <c r="C8" s="166" t="str">
        <f t="shared" si="0"/>
        <v/>
      </c>
      <c r="D8" s="167"/>
      <c r="E8" s="168"/>
      <c r="F8" s="169"/>
      <c r="G8" s="168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1"/>
      <c r="U8" s="172" t="str">
        <f t="shared" si="1"/>
        <v/>
      </c>
      <c r="V8" s="172"/>
      <c r="W8" s="173" t="str">
        <f t="shared" si="2"/>
        <v/>
      </c>
      <c r="X8" s="173"/>
      <c r="Y8" s="173"/>
      <c r="Z8" s="173"/>
      <c r="AA8" s="173"/>
      <c r="AB8" s="173"/>
      <c r="AC8" s="173"/>
      <c r="AD8" s="173"/>
      <c r="AE8" s="173"/>
      <c r="AF8" s="173"/>
      <c r="AG8" s="173"/>
      <c r="AK8">
        <f>IF(B8="",0,10)</f>
        <v>0</v>
      </c>
      <c r="AL8">
        <f>IF(SUM(D8:T8)=0,0,1)</f>
        <v>0</v>
      </c>
      <c r="AM8">
        <f>AK8+AL8</f>
        <v>0</v>
      </c>
    </row>
    <row r="9" spans="1:39">
      <c r="A9" s="149">
        <v>4</v>
      </c>
      <c r="B9" s="165"/>
      <c r="C9" s="166" t="str">
        <f t="shared" si="0"/>
        <v/>
      </c>
      <c r="D9" s="167"/>
      <c r="E9" s="168"/>
      <c r="F9" s="169"/>
      <c r="G9" s="168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1"/>
      <c r="U9" s="172" t="str">
        <f t="shared" si="1"/>
        <v/>
      </c>
      <c r="V9" s="172"/>
      <c r="W9" s="173" t="str">
        <f t="shared" si="2"/>
        <v/>
      </c>
      <c r="X9" s="173"/>
      <c r="Y9" s="173"/>
      <c r="Z9" s="173"/>
      <c r="AA9" s="173"/>
      <c r="AB9" s="173"/>
      <c r="AC9" s="173"/>
      <c r="AD9" s="173"/>
      <c r="AE9" s="173"/>
      <c r="AF9" s="173"/>
      <c r="AG9" s="173"/>
      <c r="AK9">
        <f t="shared" ref="AK9:AK25" si="3">IF(B9="",0,10)</f>
        <v>0</v>
      </c>
      <c r="AL9">
        <f t="shared" ref="AL9:AL25" si="4">IF(SUM(D9:T9)=0,0,1)</f>
        <v>0</v>
      </c>
      <c r="AM9">
        <f t="shared" ref="AM9:AM25" si="5">AK9+AL9</f>
        <v>0</v>
      </c>
    </row>
    <row r="10" spans="1:39">
      <c r="A10" s="149">
        <v>5</v>
      </c>
      <c r="B10" s="165"/>
      <c r="C10" s="166" t="str">
        <f t="shared" si="0"/>
        <v/>
      </c>
      <c r="D10" s="167"/>
      <c r="E10" s="168"/>
      <c r="F10" s="169"/>
      <c r="G10" s="168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1"/>
      <c r="U10" s="172" t="str">
        <f t="shared" si="1"/>
        <v/>
      </c>
      <c r="V10" s="172"/>
      <c r="W10" s="173" t="str">
        <f t="shared" si="2"/>
        <v/>
      </c>
      <c r="X10" s="173"/>
      <c r="Y10" s="173"/>
      <c r="Z10" s="173"/>
      <c r="AA10" s="173"/>
      <c r="AB10" s="173"/>
      <c r="AC10" s="173"/>
      <c r="AD10" s="173"/>
      <c r="AE10" s="173"/>
      <c r="AF10" s="173"/>
      <c r="AG10" s="173"/>
      <c r="AK10">
        <f t="shared" si="3"/>
        <v>0</v>
      </c>
      <c r="AL10">
        <f t="shared" si="4"/>
        <v>0</v>
      </c>
      <c r="AM10">
        <f t="shared" si="5"/>
        <v>0</v>
      </c>
    </row>
    <row r="11" spans="1:39">
      <c r="A11" s="149">
        <v>6</v>
      </c>
      <c r="B11" s="165"/>
      <c r="C11" s="166" t="str">
        <f t="shared" si="0"/>
        <v/>
      </c>
      <c r="D11" s="167"/>
      <c r="E11" s="168"/>
      <c r="F11" s="169"/>
      <c r="G11" s="168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  <c r="S11" s="170"/>
      <c r="T11" s="171"/>
      <c r="U11" s="172" t="str">
        <f t="shared" si="1"/>
        <v/>
      </c>
      <c r="V11" s="172"/>
      <c r="W11" s="173" t="str">
        <f t="shared" si="2"/>
        <v/>
      </c>
      <c r="X11" s="173"/>
      <c r="Y11" s="173"/>
      <c r="Z11" s="173"/>
      <c r="AA11" s="173"/>
      <c r="AB11" s="173"/>
      <c r="AC11" s="173"/>
      <c r="AD11" s="173"/>
      <c r="AE11" s="173"/>
      <c r="AF11" s="173"/>
      <c r="AG11" s="173"/>
      <c r="AK11">
        <f t="shared" si="3"/>
        <v>0</v>
      </c>
      <c r="AL11">
        <f t="shared" si="4"/>
        <v>0</v>
      </c>
      <c r="AM11">
        <f t="shared" si="5"/>
        <v>0</v>
      </c>
    </row>
    <row r="12" spans="1:39">
      <c r="A12" s="149">
        <v>7</v>
      </c>
      <c r="B12" s="165"/>
      <c r="C12" s="166" t="str">
        <f t="shared" si="0"/>
        <v/>
      </c>
      <c r="D12" s="167"/>
      <c r="E12" s="168"/>
      <c r="F12" s="169"/>
      <c r="G12" s="168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1"/>
      <c r="U12" s="172" t="str">
        <f t="shared" si="1"/>
        <v/>
      </c>
      <c r="V12" s="172"/>
      <c r="W12" s="173" t="str">
        <f t="shared" si="2"/>
        <v/>
      </c>
      <c r="X12" s="173"/>
      <c r="Y12" s="173"/>
      <c r="Z12" s="173"/>
      <c r="AA12" s="173"/>
      <c r="AB12" s="173"/>
      <c r="AC12" s="173"/>
      <c r="AD12" s="173"/>
      <c r="AE12" s="173"/>
      <c r="AF12" s="173"/>
      <c r="AG12" s="173"/>
      <c r="AK12">
        <f t="shared" si="3"/>
        <v>0</v>
      </c>
      <c r="AL12">
        <f t="shared" si="4"/>
        <v>0</v>
      </c>
      <c r="AM12">
        <f t="shared" si="5"/>
        <v>0</v>
      </c>
    </row>
    <row r="13" spans="1:39">
      <c r="A13" s="149">
        <v>8</v>
      </c>
      <c r="B13" s="165"/>
      <c r="C13" s="166" t="str">
        <f t="shared" si="0"/>
        <v/>
      </c>
      <c r="D13" s="167"/>
      <c r="E13" s="168"/>
      <c r="F13" s="169"/>
      <c r="G13" s="168"/>
      <c r="H13" s="170"/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1"/>
      <c r="U13" s="172" t="str">
        <f t="shared" si="1"/>
        <v/>
      </c>
      <c r="V13" s="172"/>
      <c r="W13" s="173" t="str">
        <f t="shared" si="2"/>
        <v/>
      </c>
      <c r="X13" s="173"/>
      <c r="Y13" s="173"/>
      <c r="Z13" s="173"/>
      <c r="AA13" s="173"/>
      <c r="AB13" s="173"/>
      <c r="AC13" s="173"/>
      <c r="AD13" s="173"/>
      <c r="AE13" s="173"/>
      <c r="AF13" s="173"/>
      <c r="AG13" s="173"/>
      <c r="AK13">
        <f t="shared" si="3"/>
        <v>0</v>
      </c>
      <c r="AL13">
        <f t="shared" si="4"/>
        <v>0</v>
      </c>
      <c r="AM13">
        <f t="shared" si="5"/>
        <v>0</v>
      </c>
    </row>
    <row r="14" spans="1:39">
      <c r="A14" s="149">
        <v>9</v>
      </c>
      <c r="B14" s="165"/>
      <c r="C14" s="166" t="str">
        <f t="shared" si="0"/>
        <v/>
      </c>
      <c r="D14" s="167"/>
      <c r="E14" s="168"/>
      <c r="F14" s="169"/>
      <c r="G14" s="168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1"/>
      <c r="U14" s="172" t="str">
        <f t="shared" si="1"/>
        <v/>
      </c>
      <c r="V14" s="172"/>
      <c r="W14" s="173" t="str">
        <f t="shared" si="2"/>
        <v/>
      </c>
      <c r="X14" s="173"/>
      <c r="Y14" s="173"/>
      <c r="Z14" s="173"/>
      <c r="AA14" s="173"/>
      <c r="AB14" s="173"/>
      <c r="AC14" s="173"/>
      <c r="AD14" s="173"/>
      <c r="AE14" s="173"/>
      <c r="AF14" s="173"/>
      <c r="AG14" s="173"/>
      <c r="AK14">
        <f t="shared" si="3"/>
        <v>0</v>
      </c>
      <c r="AL14">
        <f t="shared" si="4"/>
        <v>0</v>
      </c>
      <c r="AM14">
        <f t="shared" si="5"/>
        <v>0</v>
      </c>
    </row>
    <row r="15" spans="1:39">
      <c r="A15" s="149">
        <v>10</v>
      </c>
      <c r="B15" s="165"/>
      <c r="C15" s="166" t="str">
        <f t="shared" si="0"/>
        <v/>
      </c>
      <c r="D15" s="167"/>
      <c r="E15" s="168"/>
      <c r="F15" s="169"/>
      <c r="G15" s="168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  <c r="S15" s="170"/>
      <c r="T15" s="171"/>
      <c r="U15" s="172" t="str">
        <f t="shared" si="1"/>
        <v/>
      </c>
      <c r="V15" s="172"/>
      <c r="W15" s="173" t="str">
        <f t="shared" si="2"/>
        <v/>
      </c>
      <c r="X15" s="173"/>
      <c r="Y15" s="173"/>
      <c r="Z15" s="173"/>
      <c r="AA15" s="173"/>
      <c r="AB15" s="173"/>
      <c r="AC15" s="173"/>
      <c r="AD15" s="173"/>
      <c r="AE15" s="173"/>
      <c r="AF15" s="173"/>
      <c r="AG15" s="173"/>
      <c r="AK15">
        <f t="shared" si="3"/>
        <v>0</v>
      </c>
      <c r="AL15">
        <f t="shared" si="4"/>
        <v>0</v>
      </c>
      <c r="AM15">
        <f t="shared" si="5"/>
        <v>0</v>
      </c>
    </row>
    <row r="16" spans="1:39">
      <c r="A16" s="149">
        <v>11</v>
      </c>
      <c r="B16" s="165"/>
      <c r="C16" s="166" t="str">
        <f t="shared" si="0"/>
        <v/>
      </c>
      <c r="D16" s="167"/>
      <c r="E16" s="168"/>
      <c r="F16" s="169"/>
      <c r="G16" s="168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S16" s="170"/>
      <c r="T16" s="171"/>
      <c r="U16" s="172" t="str">
        <f t="shared" si="1"/>
        <v/>
      </c>
      <c r="V16" s="172"/>
      <c r="W16" s="173" t="str">
        <f t="shared" si="2"/>
        <v/>
      </c>
      <c r="X16" s="173"/>
      <c r="Y16" s="173"/>
      <c r="Z16" s="173"/>
      <c r="AA16" s="173"/>
      <c r="AB16" s="173"/>
      <c r="AC16" s="173"/>
      <c r="AD16" s="173"/>
      <c r="AE16" s="173"/>
      <c r="AF16" s="173"/>
      <c r="AG16" s="173"/>
      <c r="AK16">
        <f t="shared" si="3"/>
        <v>0</v>
      </c>
      <c r="AL16">
        <f t="shared" si="4"/>
        <v>0</v>
      </c>
      <c r="AM16">
        <f t="shared" si="5"/>
        <v>0</v>
      </c>
    </row>
    <row r="17" spans="1:42">
      <c r="A17" s="149">
        <v>12</v>
      </c>
      <c r="B17" s="165"/>
      <c r="C17" s="166" t="str">
        <f t="shared" si="0"/>
        <v/>
      </c>
      <c r="D17" s="167"/>
      <c r="E17" s="168"/>
      <c r="F17" s="169"/>
      <c r="G17" s="168"/>
      <c r="H17" s="170"/>
      <c r="I17" s="170"/>
      <c r="J17" s="170"/>
      <c r="K17" s="170"/>
      <c r="L17" s="170"/>
      <c r="M17" s="170"/>
      <c r="N17" s="170"/>
      <c r="O17" s="170"/>
      <c r="P17" s="170"/>
      <c r="Q17" s="170"/>
      <c r="R17" s="170"/>
      <c r="S17" s="170"/>
      <c r="T17" s="171"/>
      <c r="U17" s="172" t="str">
        <f t="shared" si="1"/>
        <v/>
      </c>
      <c r="V17" s="172"/>
      <c r="W17" s="173" t="str">
        <f t="shared" si="2"/>
        <v/>
      </c>
      <c r="X17" s="173"/>
      <c r="Y17" s="173"/>
      <c r="Z17" s="173"/>
      <c r="AA17" s="173"/>
      <c r="AB17" s="173"/>
      <c r="AC17" s="173"/>
      <c r="AD17" s="173"/>
      <c r="AE17" s="173"/>
      <c r="AF17" s="173"/>
      <c r="AG17" s="173"/>
      <c r="AK17">
        <f t="shared" si="3"/>
        <v>0</v>
      </c>
      <c r="AL17">
        <f t="shared" si="4"/>
        <v>0</v>
      </c>
      <c r="AM17">
        <f t="shared" si="5"/>
        <v>0</v>
      </c>
    </row>
    <row r="18" spans="1:42">
      <c r="A18" s="149">
        <v>13</v>
      </c>
      <c r="B18" s="165"/>
      <c r="C18" s="166" t="str">
        <f t="shared" si="0"/>
        <v/>
      </c>
      <c r="D18" s="167"/>
      <c r="E18" s="168"/>
      <c r="F18" s="169"/>
      <c r="G18" s="168"/>
      <c r="H18" s="170"/>
      <c r="I18" s="170"/>
      <c r="J18" s="170"/>
      <c r="K18" s="170"/>
      <c r="L18" s="170"/>
      <c r="M18" s="170"/>
      <c r="N18" s="170"/>
      <c r="O18" s="170"/>
      <c r="P18" s="170"/>
      <c r="Q18" s="170"/>
      <c r="R18" s="170"/>
      <c r="S18" s="170"/>
      <c r="T18" s="171"/>
      <c r="U18" s="172" t="str">
        <f t="shared" si="1"/>
        <v/>
      </c>
      <c r="V18" s="172"/>
      <c r="W18" s="173" t="str">
        <f t="shared" si="2"/>
        <v/>
      </c>
      <c r="X18" s="173"/>
      <c r="Y18" s="173"/>
      <c r="Z18" s="173"/>
      <c r="AA18" s="173"/>
      <c r="AB18" s="173"/>
      <c r="AC18" s="173"/>
      <c r="AD18" s="173"/>
      <c r="AE18" s="173"/>
      <c r="AF18" s="173"/>
      <c r="AG18" s="173"/>
      <c r="AK18">
        <f t="shared" si="3"/>
        <v>0</v>
      </c>
      <c r="AL18">
        <f t="shared" si="4"/>
        <v>0</v>
      </c>
      <c r="AM18">
        <f t="shared" si="5"/>
        <v>0</v>
      </c>
    </row>
    <row r="19" spans="1:42">
      <c r="A19" s="149">
        <v>14</v>
      </c>
      <c r="B19" s="165"/>
      <c r="C19" s="166" t="str">
        <f t="shared" si="0"/>
        <v/>
      </c>
      <c r="D19" s="167"/>
      <c r="E19" s="168"/>
      <c r="F19" s="169"/>
      <c r="G19" s="168"/>
      <c r="H19" s="170"/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0"/>
      <c r="T19" s="171"/>
      <c r="U19" s="172" t="str">
        <f t="shared" si="1"/>
        <v/>
      </c>
      <c r="V19" s="172"/>
      <c r="W19" s="173" t="str">
        <f t="shared" si="2"/>
        <v/>
      </c>
      <c r="X19" s="173"/>
      <c r="Y19" s="173"/>
      <c r="Z19" s="173"/>
      <c r="AA19" s="173"/>
      <c r="AB19" s="173"/>
      <c r="AC19" s="173"/>
      <c r="AD19" s="173"/>
      <c r="AE19" s="173"/>
      <c r="AF19" s="173"/>
      <c r="AG19" s="173"/>
      <c r="AK19">
        <f t="shared" si="3"/>
        <v>0</v>
      </c>
      <c r="AL19">
        <f t="shared" si="4"/>
        <v>0</v>
      </c>
      <c r="AM19">
        <f t="shared" si="5"/>
        <v>0</v>
      </c>
    </row>
    <row r="20" spans="1:42">
      <c r="A20" s="149">
        <v>15</v>
      </c>
      <c r="B20" s="165"/>
      <c r="C20" s="166" t="str">
        <f t="shared" si="0"/>
        <v/>
      </c>
      <c r="D20" s="167"/>
      <c r="E20" s="168"/>
      <c r="F20" s="169"/>
      <c r="G20" s="168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  <c r="S20" s="170"/>
      <c r="T20" s="171"/>
      <c r="U20" s="172" t="str">
        <f t="shared" si="1"/>
        <v/>
      </c>
      <c r="V20" s="172"/>
      <c r="W20" s="173" t="str">
        <f t="shared" si="2"/>
        <v/>
      </c>
      <c r="X20" s="173"/>
      <c r="Y20" s="173"/>
      <c r="Z20" s="173"/>
      <c r="AA20" s="173"/>
      <c r="AB20" s="173"/>
      <c r="AC20" s="173"/>
      <c r="AD20" s="173"/>
      <c r="AE20" s="173"/>
      <c r="AF20" s="173"/>
      <c r="AG20" s="173"/>
      <c r="AK20">
        <f t="shared" si="3"/>
        <v>0</v>
      </c>
      <c r="AL20">
        <f t="shared" si="4"/>
        <v>0</v>
      </c>
      <c r="AM20">
        <f t="shared" si="5"/>
        <v>0</v>
      </c>
    </row>
    <row r="21" spans="1:42">
      <c r="A21" s="149">
        <v>16</v>
      </c>
      <c r="B21" s="165"/>
      <c r="C21" s="166" t="str">
        <f t="shared" si="0"/>
        <v/>
      </c>
      <c r="D21" s="167"/>
      <c r="E21" s="168"/>
      <c r="F21" s="169"/>
      <c r="G21" s="168"/>
      <c r="H21" s="170"/>
      <c r="I21" s="170"/>
      <c r="J21" s="170"/>
      <c r="K21" s="170"/>
      <c r="L21" s="170"/>
      <c r="M21" s="170"/>
      <c r="N21" s="170"/>
      <c r="O21" s="170"/>
      <c r="P21" s="170"/>
      <c r="Q21" s="170"/>
      <c r="R21" s="170"/>
      <c r="S21" s="170"/>
      <c r="T21" s="171"/>
      <c r="U21" s="172" t="str">
        <f t="shared" si="1"/>
        <v/>
      </c>
      <c r="V21" s="172"/>
      <c r="W21" s="173" t="str">
        <f t="shared" si="2"/>
        <v/>
      </c>
      <c r="X21" s="173"/>
      <c r="Y21" s="173"/>
      <c r="Z21" s="173"/>
      <c r="AA21" s="173"/>
      <c r="AB21" s="173"/>
      <c r="AC21" s="173"/>
      <c r="AD21" s="173"/>
      <c r="AE21" s="173"/>
      <c r="AF21" s="173"/>
      <c r="AG21" s="173"/>
      <c r="AK21">
        <f t="shared" si="3"/>
        <v>0</v>
      </c>
      <c r="AL21">
        <f t="shared" si="4"/>
        <v>0</v>
      </c>
      <c r="AM21">
        <f t="shared" si="5"/>
        <v>0</v>
      </c>
    </row>
    <row r="22" spans="1:42">
      <c r="A22" s="149">
        <v>17</v>
      </c>
      <c r="B22" s="165"/>
      <c r="C22" s="166" t="str">
        <f t="shared" si="0"/>
        <v/>
      </c>
      <c r="D22" s="167"/>
      <c r="E22" s="168"/>
      <c r="F22" s="169"/>
      <c r="G22" s="168"/>
      <c r="H22" s="170"/>
      <c r="I22" s="170"/>
      <c r="J22" s="170"/>
      <c r="K22" s="170"/>
      <c r="L22" s="170"/>
      <c r="M22" s="170"/>
      <c r="N22" s="170"/>
      <c r="O22" s="170"/>
      <c r="P22" s="170"/>
      <c r="Q22" s="170"/>
      <c r="R22" s="170"/>
      <c r="S22" s="170"/>
      <c r="T22" s="171"/>
      <c r="U22" s="172" t="str">
        <f t="shared" si="1"/>
        <v/>
      </c>
      <c r="V22" s="172"/>
      <c r="W22" s="173" t="str">
        <f t="shared" si="2"/>
        <v/>
      </c>
      <c r="X22" s="173"/>
      <c r="Y22" s="173"/>
      <c r="Z22" s="173"/>
      <c r="AA22" s="173"/>
      <c r="AB22" s="173"/>
      <c r="AC22" s="173"/>
      <c r="AD22" s="173"/>
      <c r="AE22" s="173"/>
      <c r="AF22" s="173"/>
      <c r="AG22" s="173"/>
      <c r="AK22">
        <f t="shared" si="3"/>
        <v>0</v>
      </c>
      <c r="AL22">
        <f t="shared" si="4"/>
        <v>0</v>
      </c>
      <c r="AM22">
        <f t="shared" si="5"/>
        <v>0</v>
      </c>
    </row>
    <row r="23" spans="1:42">
      <c r="A23" s="149">
        <v>18</v>
      </c>
      <c r="B23" s="165"/>
      <c r="C23" s="166" t="str">
        <f t="shared" si="0"/>
        <v/>
      </c>
      <c r="D23" s="167"/>
      <c r="E23" s="168"/>
      <c r="F23" s="169"/>
      <c r="G23" s="168"/>
      <c r="H23" s="170"/>
      <c r="I23" s="170"/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1"/>
      <c r="U23" s="172" t="str">
        <f t="shared" si="1"/>
        <v/>
      </c>
      <c r="V23" s="172"/>
      <c r="W23" s="173" t="str">
        <f t="shared" si="2"/>
        <v/>
      </c>
      <c r="X23" s="173"/>
      <c r="Y23" s="173"/>
      <c r="Z23" s="173"/>
      <c r="AA23" s="173"/>
      <c r="AB23" s="173"/>
      <c r="AC23" s="173"/>
      <c r="AD23" s="173"/>
      <c r="AE23" s="173"/>
      <c r="AF23" s="173"/>
      <c r="AG23" s="173"/>
      <c r="AK23">
        <f t="shared" si="3"/>
        <v>0</v>
      </c>
      <c r="AL23">
        <f t="shared" si="4"/>
        <v>0</v>
      </c>
      <c r="AM23">
        <f t="shared" si="5"/>
        <v>0</v>
      </c>
    </row>
    <row r="24" spans="1:42">
      <c r="A24" s="149">
        <v>19</v>
      </c>
      <c r="B24" s="165"/>
      <c r="C24" s="166" t="str">
        <f t="shared" si="0"/>
        <v/>
      </c>
      <c r="D24" s="167"/>
      <c r="E24" s="168"/>
      <c r="F24" s="169"/>
      <c r="G24" s="168"/>
      <c r="H24" s="170"/>
      <c r="I24" s="170"/>
      <c r="J24" s="170"/>
      <c r="K24" s="170"/>
      <c r="L24" s="170"/>
      <c r="M24" s="170"/>
      <c r="N24" s="170"/>
      <c r="O24" s="170"/>
      <c r="P24" s="170"/>
      <c r="Q24" s="170"/>
      <c r="R24" s="170"/>
      <c r="S24" s="170"/>
      <c r="T24" s="171"/>
      <c r="U24" s="172" t="str">
        <f t="shared" si="1"/>
        <v/>
      </c>
      <c r="V24" s="172"/>
      <c r="W24" s="173" t="str">
        <f t="shared" si="2"/>
        <v/>
      </c>
      <c r="X24" s="173"/>
      <c r="Y24" s="173"/>
      <c r="Z24" s="173"/>
      <c r="AA24" s="173"/>
      <c r="AB24" s="173"/>
      <c r="AC24" s="173"/>
      <c r="AD24" s="173"/>
      <c r="AE24" s="173"/>
      <c r="AF24" s="173"/>
      <c r="AG24" s="173"/>
      <c r="AK24">
        <f t="shared" si="3"/>
        <v>0</v>
      </c>
      <c r="AL24">
        <f t="shared" si="4"/>
        <v>0</v>
      </c>
      <c r="AM24">
        <f t="shared" si="5"/>
        <v>0</v>
      </c>
    </row>
    <row r="25" spans="1:42">
      <c r="A25" s="149">
        <v>20</v>
      </c>
      <c r="B25" s="165"/>
      <c r="C25" s="166" t="str">
        <f t="shared" si="0"/>
        <v/>
      </c>
      <c r="D25" s="167"/>
      <c r="E25" s="168"/>
      <c r="F25" s="169"/>
      <c r="G25" s="168"/>
      <c r="H25" s="170"/>
      <c r="I25" s="170"/>
      <c r="J25" s="170"/>
      <c r="K25" s="170"/>
      <c r="L25" s="170"/>
      <c r="M25" s="170"/>
      <c r="N25" s="170"/>
      <c r="O25" s="170"/>
      <c r="P25" s="170"/>
      <c r="Q25" s="170"/>
      <c r="R25" s="170"/>
      <c r="S25" s="170"/>
      <c r="T25" s="171"/>
      <c r="U25" s="172" t="str">
        <f t="shared" si="1"/>
        <v/>
      </c>
      <c r="V25" s="172"/>
      <c r="W25" s="173" t="str">
        <f t="shared" si="2"/>
        <v/>
      </c>
      <c r="X25" s="173"/>
      <c r="Y25" s="173"/>
      <c r="Z25" s="173"/>
      <c r="AA25" s="173"/>
      <c r="AB25" s="173"/>
      <c r="AC25" s="173"/>
      <c r="AD25" s="173"/>
      <c r="AE25" s="173"/>
      <c r="AF25" s="173"/>
      <c r="AG25" s="173"/>
      <c r="AK25">
        <f t="shared" si="3"/>
        <v>0</v>
      </c>
      <c r="AL25">
        <f t="shared" si="4"/>
        <v>0</v>
      </c>
      <c r="AM25">
        <f t="shared" si="5"/>
        <v>0</v>
      </c>
    </row>
    <row r="26" spans="1:42" ht="18.75" customHeight="1">
      <c r="A26" s="149"/>
      <c r="B26" s="175" t="s">
        <v>129</v>
      </c>
      <c r="C26" s="176" t="s">
        <v>130</v>
      </c>
      <c r="D26" s="176"/>
      <c r="E26" s="176"/>
      <c r="F26" s="176"/>
      <c r="G26" s="176"/>
      <c r="H26" s="176"/>
      <c r="I26" s="176"/>
      <c r="J26" s="176"/>
      <c r="K26" s="176"/>
      <c r="L26" s="176"/>
      <c r="M26" s="177"/>
      <c r="N26" s="177"/>
      <c r="O26" s="177"/>
      <c r="P26" s="177"/>
      <c r="Q26" s="177"/>
      <c r="R26" s="177"/>
      <c r="S26" s="178" t="s">
        <v>131</v>
      </c>
      <c r="T26" s="179"/>
      <c r="U26" s="180">
        <f>SUM(U6:V25)</f>
        <v>0</v>
      </c>
      <c r="V26" s="181"/>
    </row>
    <row r="27" spans="1:42" ht="18.75" customHeight="1">
      <c r="A27" s="149"/>
      <c r="B27" s="182"/>
      <c r="C27" s="183"/>
      <c r="D27" s="183"/>
      <c r="E27" s="183"/>
      <c r="F27" s="183"/>
      <c r="G27" s="183"/>
      <c r="H27" s="183"/>
      <c r="I27" s="183"/>
      <c r="J27" s="183"/>
      <c r="K27" s="183"/>
      <c r="L27" s="183"/>
      <c r="M27" s="184" t="s">
        <v>132</v>
      </c>
      <c r="N27" s="184"/>
      <c r="O27" s="182"/>
      <c r="P27" s="184" t="s">
        <v>133</v>
      </c>
      <c r="Q27" s="184"/>
      <c r="R27" s="185"/>
      <c r="S27" s="186" t="s">
        <v>134</v>
      </c>
      <c r="T27" s="186"/>
      <c r="U27" s="187"/>
      <c r="V27" s="187"/>
      <c r="AO27" s="174"/>
      <c r="AP27"/>
    </row>
    <row r="28" spans="1:42">
      <c r="B28" s="182"/>
      <c r="C28" s="183"/>
      <c r="D28" s="183"/>
      <c r="E28" s="183"/>
      <c r="F28" s="183"/>
      <c r="G28" s="183"/>
      <c r="H28" s="183"/>
      <c r="I28" s="183"/>
      <c r="J28" s="183"/>
      <c r="K28" s="183"/>
      <c r="L28" s="183"/>
      <c r="M28" s="188">
        <v>1500</v>
      </c>
      <c r="N28" s="188"/>
      <c r="O28" s="189" t="s">
        <v>135</v>
      </c>
      <c r="P28" s="190">
        <f>U26</f>
        <v>0</v>
      </c>
      <c r="Q28" s="191"/>
      <c r="R28" s="174" t="s">
        <v>106</v>
      </c>
      <c r="S28" s="192">
        <f>M28*P28</f>
        <v>0</v>
      </c>
      <c r="T28" s="193"/>
      <c r="U28" s="193"/>
      <c r="V28" s="194"/>
      <c r="AO28" s="174"/>
      <c r="AP28"/>
    </row>
    <row r="29" spans="1:42">
      <c r="B29" s="195"/>
      <c r="C29" s="101"/>
      <c r="D29" s="196"/>
      <c r="E29" s="195"/>
      <c r="F29" s="197"/>
    </row>
    <row r="30" spans="1:42">
      <c r="B30" s="195"/>
      <c r="C30" s="101"/>
      <c r="D30" s="196"/>
      <c r="E30" s="195"/>
      <c r="F30" s="197"/>
    </row>
    <row r="31" spans="1:42">
      <c r="B31" s="195"/>
      <c r="C31" s="196"/>
      <c r="D31" s="196"/>
      <c r="E31" s="195"/>
      <c r="F31" s="197"/>
    </row>
    <row r="32" spans="1:42">
      <c r="B32" s="195"/>
      <c r="C32" s="196"/>
      <c r="D32" s="196"/>
      <c r="E32" s="195"/>
      <c r="F32" s="197"/>
    </row>
    <row r="33" spans="2:45">
      <c r="B33" s="195"/>
      <c r="C33" s="196"/>
      <c r="D33" s="196"/>
      <c r="E33" s="195"/>
      <c r="F33" s="197"/>
    </row>
    <row r="38" spans="2:45">
      <c r="AO38" t="s">
        <v>136</v>
      </c>
      <c r="AP38" s="174" t="s">
        <v>137</v>
      </c>
      <c r="AQ38" t="s">
        <v>138</v>
      </c>
    </row>
    <row r="39" spans="2:45">
      <c r="AO39">
        <v>1</v>
      </c>
      <c r="AP39" s="198" t="s">
        <v>139</v>
      </c>
      <c r="AQ39" t="s">
        <v>100</v>
      </c>
      <c r="AR39">
        <v>1</v>
      </c>
      <c r="AS39" s="199" t="s">
        <v>113</v>
      </c>
    </row>
    <row r="40" spans="2:45">
      <c r="AO40">
        <v>10</v>
      </c>
      <c r="AP40" s="198" t="s">
        <v>140</v>
      </c>
      <c r="AQ40" t="s">
        <v>99</v>
      </c>
      <c r="AR40">
        <v>2</v>
      </c>
      <c r="AS40" s="199" t="s">
        <v>114</v>
      </c>
    </row>
    <row r="41" spans="2:45">
      <c r="AO41">
        <v>4</v>
      </c>
      <c r="AP41" s="198" t="s">
        <v>141</v>
      </c>
      <c r="AQ41" t="s">
        <v>142</v>
      </c>
      <c r="AR41">
        <v>3</v>
      </c>
      <c r="AS41" s="199" t="s">
        <v>115</v>
      </c>
    </row>
    <row r="42" spans="2:45">
      <c r="AO42">
        <v>6</v>
      </c>
      <c r="AP42" s="198" t="s">
        <v>143</v>
      </c>
      <c r="AQ42" t="s">
        <v>144</v>
      </c>
      <c r="AR42">
        <v>4</v>
      </c>
      <c r="AS42" s="199" t="s">
        <v>116</v>
      </c>
    </row>
    <row r="43" spans="2:45">
      <c r="AO43">
        <v>7</v>
      </c>
      <c r="AP43" s="198" t="s">
        <v>145</v>
      </c>
      <c r="AQ43" t="s">
        <v>146</v>
      </c>
      <c r="AR43">
        <v>5</v>
      </c>
      <c r="AS43" s="199" t="s">
        <v>117</v>
      </c>
    </row>
    <row r="44" spans="2:45">
      <c r="AO44">
        <v>3</v>
      </c>
      <c r="AP44" s="198" t="s">
        <v>147</v>
      </c>
      <c r="AQ44" t="s">
        <v>148</v>
      </c>
      <c r="AR44">
        <v>6</v>
      </c>
      <c r="AS44" s="199" t="s">
        <v>118</v>
      </c>
    </row>
    <row r="45" spans="2:45">
      <c r="AO45">
        <v>5</v>
      </c>
      <c r="AP45" s="198" t="s">
        <v>149</v>
      </c>
      <c r="AQ45" t="s">
        <v>150</v>
      </c>
      <c r="AR45">
        <v>7</v>
      </c>
      <c r="AS45" s="199" t="s">
        <v>119</v>
      </c>
    </row>
    <row r="46" spans="2:45">
      <c r="AO46">
        <v>11</v>
      </c>
      <c r="AP46" s="198" t="s">
        <v>151</v>
      </c>
      <c r="AQ46" t="s">
        <v>152</v>
      </c>
      <c r="AR46">
        <v>8</v>
      </c>
      <c r="AS46" s="199" t="s">
        <v>120</v>
      </c>
    </row>
    <row r="47" spans="2:45">
      <c r="AO47">
        <v>16</v>
      </c>
      <c r="AP47" s="198" t="s">
        <v>153</v>
      </c>
      <c r="AQ47" t="s">
        <v>104</v>
      </c>
      <c r="AR47">
        <v>9</v>
      </c>
      <c r="AS47" s="199" t="s">
        <v>121</v>
      </c>
    </row>
    <row r="48" spans="2:45">
      <c r="AO48">
        <v>19</v>
      </c>
      <c r="AP48" s="198" t="s">
        <v>154</v>
      </c>
      <c r="AQ48" t="s">
        <v>155</v>
      </c>
      <c r="AR48">
        <v>10</v>
      </c>
      <c r="AS48" s="199" t="s">
        <v>122</v>
      </c>
    </row>
    <row r="49" spans="41:45">
      <c r="AO49">
        <v>31</v>
      </c>
      <c r="AP49" s="198" t="s">
        <v>156</v>
      </c>
      <c r="AQ49" t="s">
        <v>157</v>
      </c>
      <c r="AR49">
        <v>11</v>
      </c>
      <c r="AS49" s="199" t="s">
        <v>123</v>
      </c>
    </row>
    <row r="50" spans="41:45">
      <c r="AO50">
        <v>35</v>
      </c>
      <c r="AP50" s="198" t="s">
        <v>158</v>
      </c>
      <c r="AQ50" t="s">
        <v>159</v>
      </c>
      <c r="AR50">
        <v>12</v>
      </c>
      <c r="AS50" s="199" t="s">
        <v>96</v>
      </c>
    </row>
    <row r="51" spans="41:45">
      <c r="AO51">
        <v>37</v>
      </c>
      <c r="AP51" s="198" t="s">
        <v>160</v>
      </c>
      <c r="AQ51" t="s">
        <v>161</v>
      </c>
      <c r="AR51">
        <v>13</v>
      </c>
      <c r="AS51" s="199" t="s">
        <v>97</v>
      </c>
    </row>
    <row r="52" spans="41:45">
      <c r="AO52">
        <v>30</v>
      </c>
      <c r="AP52" s="198" t="s">
        <v>162</v>
      </c>
      <c r="AQ52" t="s">
        <v>163</v>
      </c>
      <c r="AR52">
        <v>14</v>
      </c>
      <c r="AS52" s="199" t="s">
        <v>98</v>
      </c>
    </row>
    <row r="53" spans="41:45">
      <c r="AO53">
        <v>29</v>
      </c>
      <c r="AP53" s="198" t="s">
        <v>164</v>
      </c>
      <c r="AQ53" t="s">
        <v>165</v>
      </c>
      <c r="AR53">
        <v>15</v>
      </c>
      <c r="AS53" s="199" t="s">
        <v>124</v>
      </c>
    </row>
    <row r="54" spans="41:45">
      <c r="AO54">
        <v>12</v>
      </c>
      <c r="AP54" s="198" t="s">
        <v>166</v>
      </c>
      <c r="AQ54" t="s">
        <v>167</v>
      </c>
      <c r="AR54">
        <v>16</v>
      </c>
      <c r="AS54" s="199" t="s">
        <v>125</v>
      </c>
    </row>
    <row r="55" spans="41:45">
      <c r="AO55">
        <v>50</v>
      </c>
      <c r="AP55" s="198" t="s">
        <v>168</v>
      </c>
      <c r="AQ55" t="s">
        <v>169</v>
      </c>
      <c r="AR55">
        <v>17</v>
      </c>
      <c r="AS55" s="199" t="s">
        <v>126</v>
      </c>
    </row>
    <row r="56" spans="41:45">
      <c r="AO56">
        <v>20</v>
      </c>
      <c r="AP56" s="198" t="s">
        <v>170</v>
      </c>
      <c r="AQ56" t="s">
        <v>171</v>
      </c>
    </row>
    <row r="57" spans="41:45">
      <c r="AO57">
        <v>24</v>
      </c>
      <c r="AP57" s="198" t="s">
        <v>172</v>
      </c>
      <c r="AQ57" t="s">
        <v>105</v>
      </c>
    </row>
    <row r="58" spans="41:45">
      <c r="AO58">
        <v>27</v>
      </c>
      <c r="AP58" s="198" t="s">
        <v>173</v>
      </c>
      <c r="AQ58" t="s">
        <v>174</v>
      </c>
    </row>
    <row r="59" spans="41:45">
      <c r="AO59">
        <v>28</v>
      </c>
      <c r="AP59" s="198" t="s">
        <v>175</v>
      </c>
      <c r="AQ59" t="s">
        <v>176</v>
      </c>
    </row>
    <row r="60" spans="41:45">
      <c r="AO60">
        <v>48</v>
      </c>
      <c r="AP60" s="198" t="s">
        <v>177</v>
      </c>
      <c r="AQ60" t="s">
        <v>178</v>
      </c>
    </row>
    <row r="61" spans="41:45">
      <c r="AO61">
        <v>40</v>
      </c>
      <c r="AP61" s="198" t="s">
        <v>179</v>
      </c>
      <c r="AQ61" t="s">
        <v>180</v>
      </c>
    </row>
    <row r="62" spans="41:45">
      <c r="AO62">
        <v>39</v>
      </c>
      <c r="AP62" s="198" t="s">
        <v>181</v>
      </c>
      <c r="AQ62" t="s">
        <v>182</v>
      </c>
    </row>
    <row r="63" spans="41:45">
      <c r="AO63">
        <v>42</v>
      </c>
      <c r="AP63" s="198" t="s">
        <v>183</v>
      </c>
      <c r="AQ63" t="s">
        <v>184</v>
      </c>
    </row>
    <row r="64" spans="41:45">
      <c r="AO64">
        <v>45</v>
      </c>
      <c r="AP64" s="198" t="s">
        <v>185</v>
      </c>
      <c r="AQ64" t="s">
        <v>101</v>
      </c>
    </row>
    <row r="65" spans="41:43">
      <c r="AO65">
        <v>43</v>
      </c>
      <c r="AP65" s="198" t="s">
        <v>186</v>
      </c>
      <c r="AQ65" t="s">
        <v>187</v>
      </c>
    </row>
    <row r="66" spans="41:43">
      <c r="AO66">
        <v>44</v>
      </c>
      <c r="AP66" s="198" t="s">
        <v>188</v>
      </c>
      <c r="AQ66" t="s">
        <v>189</v>
      </c>
    </row>
    <row r="67" spans="41:43">
      <c r="AO67">
        <v>8</v>
      </c>
      <c r="AP67" s="198" t="s">
        <v>190</v>
      </c>
      <c r="AQ67" t="s">
        <v>191</v>
      </c>
    </row>
    <row r="68" spans="41:43">
      <c r="AO68">
        <v>17</v>
      </c>
      <c r="AP68" s="198" t="s">
        <v>192</v>
      </c>
      <c r="AQ68" t="s">
        <v>193</v>
      </c>
    </row>
    <row r="69" spans="41:43">
      <c r="AO69">
        <v>2</v>
      </c>
      <c r="AP69" s="198" t="s">
        <v>194</v>
      </c>
      <c r="AQ69" t="s">
        <v>195</v>
      </c>
    </row>
    <row r="70" spans="41:43">
      <c r="AO70">
        <v>26</v>
      </c>
      <c r="AP70" s="198" t="s">
        <v>196</v>
      </c>
      <c r="AQ70" t="s">
        <v>197</v>
      </c>
    </row>
    <row r="71" spans="41:43">
      <c r="AO71">
        <v>33</v>
      </c>
      <c r="AP71" s="198" t="s">
        <v>198</v>
      </c>
      <c r="AQ71" t="s">
        <v>199</v>
      </c>
    </row>
    <row r="72" spans="41:43">
      <c r="AO72">
        <v>18</v>
      </c>
      <c r="AP72" s="198" t="s">
        <v>200</v>
      </c>
      <c r="AQ72" t="s">
        <v>201</v>
      </c>
    </row>
    <row r="73" spans="41:43">
      <c r="AO73">
        <v>15</v>
      </c>
      <c r="AP73" s="198" t="s">
        <v>202</v>
      </c>
      <c r="AQ73" t="s">
        <v>203</v>
      </c>
    </row>
    <row r="74" spans="41:43">
      <c r="AO74">
        <v>38</v>
      </c>
      <c r="AP74" s="198" t="s">
        <v>204</v>
      </c>
      <c r="AQ74" t="s">
        <v>205</v>
      </c>
    </row>
    <row r="75" spans="41:43">
      <c r="AO75">
        <v>51</v>
      </c>
      <c r="AP75" s="198" t="s">
        <v>206</v>
      </c>
      <c r="AQ75" t="s">
        <v>205</v>
      </c>
    </row>
    <row r="76" spans="41:43">
      <c r="AO76">
        <v>21</v>
      </c>
      <c r="AP76" s="198" t="s">
        <v>207</v>
      </c>
      <c r="AQ76" t="s">
        <v>208</v>
      </c>
    </row>
    <row r="77" spans="41:43">
      <c r="AO77">
        <v>36</v>
      </c>
      <c r="AP77" s="198" t="s">
        <v>209</v>
      </c>
      <c r="AQ77" t="s">
        <v>210</v>
      </c>
    </row>
    <row r="78" spans="41:43">
      <c r="AO78">
        <v>25</v>
      </c>
      <c r="AP78" s="198" t="s">
        <v>211</v>
      </c>
      <c r="AQ78" t="s">
        <v>212</v>
      </c>
    </row>
    <row r="79" spans="41:43">
      <c r="AO79">
        <v>13</v>
      </c>
      <c r="AP79" s="198" t="s">
        <v>213</v>
      </c>
      <c r="AQ79" t="s">
        <v>214</v>
      </c>
    </row>
    <row r="80" spans="41:43">
      <c r="AO80">
        <v>41</v>
      </c>
      <c r="AP80" s="198" t="s">
        <v>215</v>
      </c>
      <c r="AQ80" t="s">
        <v>216</v>
      </c>
    </row>
    <row r="81" spans="41:43">
      <c r="AO81">
        <v>49</v>
      </c>
      <c r="AP81" s="198" t="s">
        <v>217</v>
      </c>
      <c r="AQ81" t="s">
        <v>218</v>
      </c>
    </row>
    <row r="82" spans="41:43">
      <c r="AO82">
        <v>34</v>
      </c>
      <c r="AP82" s="198" t="s">
        <v>219</v>
      </c>
      <c r="AQ82" t="s">
        <v>220</v>
      </c>
    </row>
    <row r="83" spans="41:43">
      <c r="AO83">
        <v>23</v>
      </c>
      <c r="AP83" s="198" t="s">
        <v>221</v>
      </c>
      <c r="AQ83" t="s">
        <v>222</v>
      </c>
    </row>
    <row r="84" spans="41:43">
      <c r="AO84">
        <v>32</v>
      </c>
      <c r="AP84" s="198" t="s">
        <v>223</v>
      </c>
      <c r="AQ84" t="s">
        <v>224</v>
      </c>
    </row>
    <row r="85" spans="41:43">
      <c r="AO85">
        <v>22</v>
      </c>
      <c r="AP85" s="198" t="s">
        <v>225</v>
      </c>
      <c r="AQ85" t="s">
        <v>226</v>
      </c>
    </row>
    <row r="86" spans="41:43">
      <c r="AO86">
        <v>46</v>
      </c>
      <c r="AP86" s="198" t="s">
        <v>227</v>
      </c>
      <c r="AQ86" t="s">
        <v>228</v>
      </c>
    </row>
    <row r="87" spans="41:43">
      <c r="AO87">
        <v>47</v>
      </c>
      <c r="AP87" s="198" t="s">
        <v>229</v>
      </c>
      <c r="AQ87" t="s">
        <v>230</v>
      </c>
    </row>
    <row r="88" spans="41:43">
      <c r="AO88">
        <v>9</v>
      </c>
      <c r="AP88" s="198" t="s">
        <v>231</v>
      </c>
      <c r="AQ88" t="s">
        <v>232</v>
      </c>
    </row>
    <row r="89" spans="41:43">
      <c r="AO89">
        <v>14</v>
      </c>
      <c r="AP89" s="198" t="s">
        <v>233</v>
      </c>
      <c r="AQ89" t="s">
        <v>234</v>
      </c>
    </row>
  </sheetData>
  <sheetProtection sheet="1" objects="1" scenarios="1"/>
  <mergeCells count="41">
    <mergeCell ref="U25:V25"/>
    <mergeCell ref="C26:L28"/>
    <mergeCell ref="S26:T26"/>
    <mergeCell ref="U26:V26"/>
    <mergeCell ref="M27:N27"/>
    <mergeCell ref="P27:Q27"/>
    <mergeCell ref="S27:V27"/>
    <mergeCell ref="M28:N28"/>
    <mergeCell ref="P28:Q28"/>
    <mergeCell ref="S28:V28"/>
    <mergeCell ref="U19:V19"/>
    <mergeCell ref="U20:V20"/>
    <mergeCell ref="U21:V21"/>
    <mergeCell ref="U22:V22"/>
    <mergeCell ref="U23:V23"/>
    <mergeCell ref="U24:V24"/>
    <mergeCell ref="U13:V13"/>
    <mergeCell ref="U14:V14"/>
    <mergeCell ref="U15:V15"/>
    <mergeCell ref="U16:V16"/>
    <mergeCell ref="U17:V17"/>
    <mergeCell ref="U18:V18"/>
    <mergeCell ref="U7:V7"/>
    <mergeCell ref="U8:V8"/>
    <mergeCell ref="U9:V9"/>
    <mergeCell ref="U10:V10"/>
    <mergeCell ref="U11:V11"/>
    <mergeCell ref="U12:V12"/>
    <mergeCell ref="A3:V3"/>
    <mergeCell ref="B4:B5"/>
    <mergeCell ref="C4:C5"/>
    <mergeCell ref="D4:T4"/>
    <mergeCell ref="U4:V5"/>
    <mergeCell ref="U6:V6"/>
    <mergeCell ref="A1:P1"/>
    <mergeCell ref="Q1:V1"/>
    <mergeCell ref="C2:G2"/>
    <mergeCell ref="H2:I2"/>
    <mergeCell ref="J2:N2"/>
    <mergeCell ref="O2:P2"/>
    <mergeCell ref="Q2:V2"/>
  </mergeCells>
  <phoneticPr fontId="1"/>
  <dataValidations disablePrompts="1" count="2">
    <dataValidation type="whole" allowBlank="1" showInputMessage="1" showErrorMessage="1" sqref="D6:T25" xr:uid="{EB71A28F-2109-4350-A9D7-DFAF071D040C}">
      <formula1>1</formula1>
      <formula2>20</formula2>
    </dataValidation>
    <dataValidation type="list" allowBlank="1" showInputMessage="1" showErrorMessage="1" sqref="B6:B25" xr:uid="{A7CE321E-FA10-42A7-A17C-135D8A93F72C}">
      <formula1>$AP$39:$AP$89</formula1>
    </dataValidation>
  </dataValidations>
  <pageMargins left="0.70866141732283472" right="0.70866141732283472" top="0.54" bottom="0.3" header="0.31496062992125984" footer="0.17"/>
  <pageSetup paperSize="9" orientation="landscape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97521-987E-47C0-B0AC-B085E0EF5A6A}">
  <dimension ref="A1:M28"/>
  <sheetViews>
    <sheetView topLeftCell="A2" workbookViewId="0">
      <selection activeCell="J26" sqref="J26"/>
    </sheetView>
  </sheetViews>
  <sheetFormatPr defaultColWidth="8.73046875" defaultRowHeight="11.65"/>
  <cols>
    <col min="1" max="1" width="3.265625" style="75" customWidth="1"/>
    <col min="2" max="2" width="7.53125" style="71" customWidth="1"/>
    <col min="3" max="3" width="10.53125" style="71" customWidth="1"/>
    <col min="4" max="4" width="10.73046875" style="71" customWidth="1"/>
    <col min="5" max="5" width="20" style="71" customWidth="1"/>
    <col min="6" max="6" width="3.46484375" style="71" customWidth="1"/>
    <col min="7" max="7" width="3.9296875" style="71" customWidth="1"/>
    <col min="8" max="8" width="11.86328125" style="71" customWidth="1"/>
    <col min="9" max="9" width="10.73046875" style="71" customWidth="1"/>
    <col min="10" max="10" width="20" style="71" customWidth="1"/>
    <col min="11" max="11" width="11.86328125" style="71" customWidth="1"/>
    <col min="12" max="12" width="10.73046875" style="71" customWidth="1"/>
    <col min="13" max="13" width="20" style="71" customWidth="1"/>
    <col min="14" max="16384" width="8.73046875" style="71"/>
  </cols>
  <sheetData>
    <row r="1" spans="1:13" ht="17" customHeight="1">
      <c r="B1" s="71" t="str">
        <f ca="1">個人!B1</f>
        <v>第20回</v>
      </c>
      <c r="C1" s="71" t="str">
        <f>個人!C1</f>
        <v>中国四国地区トランポリン競技選手権　参加申し込み</v>
      </c>
      <c r="H1" s="97" t="s">
        <v>95</v>
      </c>
    </row>
    <row r="2" spans="1:13" ht="8" customHeight="1"/>
    <row r="3" spans="1:13">
      <c r="A3" s="77" t="s">
        <v>83</v>
      </c>
      <c r="G3" s="71" t="s">
        <v>84</v>
      </c>
    </row>
    <row r="4" spans="1:13" s="76" customFormat="1">
      <c r="A4" s="84"/>
      <c r="B4" s="84" t="s">
        <v>1</v>
      </c>
      <c r="C4" s="84" t="s">
        <v>2</v>
      </c>
      <c r="D4" s="84" t="s">
        <v>85</v>
      </c>
      <c r="E4" s="84" t="s">
        <v>3</v>
      </c>
      <c r="G4" s="84"/>
      <c r="H4" s="84" t="s">
        <v>2</v>
      </c>
      <c r="I4" s="84" t="s">
        <v>85</v>
      </c>
      <c r="J4" s="84" t="s">
        <v>3</v>
      </c>
      <c r="K4" s="85" t="s">
        <v>2</v>
      </c>
      <c r="L4" s="84" t="s">
        <v>85</v>
      </c>
      <c r="M4" s="84" t="s">
        <v>3</v>
      </c>
    </row>
    <row r="5" spans="1:13" s="72" customFormat="1" ht="15" customHeight="1">
      <c r="A5" s="73">
        <f>個人!A11</f>
        <v>1</v>
      </c>
      <c r="B5" s="86">
        <f>個人!B11</f>
        <v>0</v>
      </c>
      <c r="C5" s="108">
        <f>個人!C11</f>
        <v>0</v>
      </c>
      <c r="D5" s="88" t="str">
        <f>個人!D11</f>
        <v/>
      </c>
      <c r="E5" s="87" t="str">
        <f>個人!E11</f>
        <v/>
      </c>
      <c r="G5" s="73">
        <v>1</v>
      </c>
      <c r="H5" s="107">
        <f>シンクロ!C10</f>
        <v>0</v>
      </c>
      <c r="I5" s="108" t="str">
        <f>シンクロ!D10</f>
        <v/>
      </c>
      <c r="J5" s="109" t="str">
        <f>シンクロ!J10</f>
        <v/>
      </c>
      <c r="K5" s="107">
        <f>シンクロ!C11</f>
        <v>0</v>
      </c>
      <c r="L5" s="108" t="str">
        <f>シンクロ!D11</f>
        <v/>
      </c>
      <c r="M5" s="109" t="str">
        <f>シンクロ!J11</f>
        <v/>
      </c>
    </row>
    <row r="6" spans="1:13" s="72" customFormat="1" ht="15" customHeight="1">
      <c r="A6" s="73">
        <f>個人!A12</f>
        <v>2</v>
      </c>
      <c r="B6" s="86">
        <f>個人!B12</f>
        <v>0</v>
      </c>
      <c r="C6" s="108">
        <f>個人!C12</f>
        <v>0</v>
      </c>
      <c r="D6" s="88" t="str">
        <f>個人!D12</f>
        <v/>
      </c>
      <c r="E6" s="87" t="str">
        <f>個人!E12</f>
        <v/>
      </c>
      <c r="G6" s="73">
        <v>2</v>
      </c>
      <c r="H6" s="107">
        <f>シンクロ!C12</f>
        <v>0</v>
      </c>
      <c r="I6" s="108" t="str">
        <f>シンクロ!D12</f>
        <v/>
      </c>
      <c r="J6" s="109" t="str">
        <f>シンクロ!J12</f>
        <v/>
      </c>
      <c r="K6" s="107">
        <f>シンクロ!C13</f>
        <v>0</v>
      </c>
      <c r="L6" s="108" t="str">
        <f>シンクロ!D13</f>
        <v/>
      </c>
      <c r="M6" s="109" t="str">
        <f>シンクロ!J13</f>
        <v/>
      </c>
    </row>
    <row r="7" spans="1:13" s="72" customFormat="1" ht="15" customHeight="1">
      <c r="A7" s="73">
        <f>個人!A13</f>
        <v>3</v>
      </c>
      <c r="B7" s="86">
        <f>個人!B13</f>
        <v>0</v>
      </c>
      <c r="C7" s="108">
        <f>個人!C13</f>
        <v>0</v>
      </c>
      <c r="D7" s="88" t="str">
        <f>個人!D13</f>
        <v/>
      </c>
      <c r="E7" s="87" t="str">
        <f>個人!E13</f>
        <v/>
      </c>
      <c r="G7" s="73">
        <v>3</v>
      </c>
      <c r="H7" s="107">
        <f>シンクロ!C14</f>
        <v>0</v>
      </c>
      <c r="I7" s="108" t="str">
        <f>シンクロ!D14</f>
        <v/>
      </c>
      <c r="J7" s="109" t="str">
        <f>シンクロ!J14</f>
        <v/>
      </c>
      <c r="K7" s="107">
        <f>シンクロ!C15</f>
        <v>0</v>
      </c>
      <c r="L7" s="108" t="str">
        <f>シンクロ!D15</f>
        <v/>
      </c>
      <c r="M7" s="109" t="str">
        <f>シンクロ!J15</f>
        <v/>
      </c>
    </row>
    <row r="8" spans="1:13" s="72" customFormat="1" ht="15" customHeight="1">
      <c r="A8" s="73">
        <f>個人!A14</f>
        <v>4</v>
      </c>
      <c r="B8" s="86">
        <f>個人!B14</f>
        <v>0</v>
      </c>
      <c r="C8" s="108">
        <f>個人!C14</f>
        <v>0</v>
      </c>
      <c r="D8" s="88" t="str">
        <f>個人!D14</f>
        <v/>
      </c>
      <c r="E8" s="87" t="str">
        <f>個人!E14</f>
        <v/>
      </c>
      <c r="G8" s="73">
        <v>4</v>
      </c>
      <c r="H8" s="107">
        <f>シンクロ!C16</f>
        <v>0</v>
      </c>
      <c r="I8" s="108" t="str">
        <f>シンクロ!D16</f>
        <v/>
      </c>
      <c r="J8" s="109" t="str">
        <f>シンクロ!J16</f>
        <v/>
      </c>
      <c r="K8" s="107">
        <f>シンクロ!C17</f>
        <v>0</v>
      </c>
      <c r="L8" s="108" t="str">
        <f>シンクロ!D17</f>
        <v/>
      </c>
      <c r="M8" s="109" t="str">
        <f>シンクロ!J17</f>
        <v/>
      </c>
    </row>
    <row r="9" spans="1:13" s="72" customFormat="1" ht="15" customHeight="1">
      <c r="A9" s="73">
        <f>個人!A15</f>
        <v>5</v>
      </c>
      <c r="B9" s="86">
        <f>個人!B15</f>
        <v>0</v>
      </c>
      <c r="C9" s="108">
        <f>個人!C15</f>
        <v>0</v>
      </c>
      <c r="D9" s="88" t="str">
        <f>個人!D15</f>
        <v/>
      </c>
      <c r="E9" s="87" t="str">
        <f>個人!E15</f>
        <v/>
      </c>
      <c r="G9" s="73">
        <v>5</v>
      </c>
      <c r="H9" s="107">
        <f>シンクロ!C18</f>
        <v>0</v>
      </c>
      <c r="I9" s="108" t="str">
        <f>シンクロ!D18</f>
        <v/>
      </c>
      <c r="J9" s="109" t="str">
        <f>シンクロ!J18</f>
        <v/>
      </c>
      <c r="K9" s="107">
        <f>シンクロ!C19</f>
        <v>0</v>
      </c>
      <c r="L9" s="108" t="str">
        <f>シンクロ!D19</f>
        <v/>
      </c>
      <c r="M9" s="109" t="str">
        <f>シンクロ!J19</f>
        <v/>
      </c>
    </row>
    <row r="10" spans="1:13" s="72" customFormat="1" ht="15" customHeight="1">
      <c r="A10" s="73">
        <f>個人!A16</f>
        <v>6</v>
      </c>
      <c r="B10" s="86">
        <f>個人!B16</f>
        <v>0</v>
      </c>
      <c r="C10" s="108">
        <f>個人!C16</f>
        <v>0</v>
      </c>
      <c r="D10" s="88" t="str">
        <f>個人!D16</f>
        <v/>
      </c>
      <c r="E10" s="87" t="str">
        <f>個人!E16</f>
        <v/>
      </c>
      <c r="G10" s="73">
        <v>6</v>
      </c>
      <c r="H10" s="107">
        <f>シンクロ!C20</f>
        <v>0</v>
      </c>
      <c r="I10" s="108" t="str">
        <f>シンクロ!D20</f>
        <v/>
      </c>
      <c r="J10" s="109" t="str">
        <f>シンクロ!J20</f>
        <v/>
      </c>
      <c r="K10" s="107">
        <f>シンクロ!C21</f>
        <v>0</v>
      </c>
      <c r="L10" s="108" t="str">
        <f>シンクロ!D21</f>
        <v/>
      </c>
      <c r="M10" s="109" t="str">
        <f>シンクロ!J21</f>
        <v/>
      </c>
    </row>
    <row r="11" spans="1:13" s="72" customFormat="1" ht="15" customHeight="1">
      <c r="A11" s="73">
        <f>個人!A17</f>
        <v>7</v>
      </c>
      <c r="B11" s="86">
        <f>個人!B17</f>
        <v>0</v>
      </c>
      <c r="C11" s="108">
        <f>個人!C17</f>
        <v>0</v>
      </c>
      <c r="D11" s="88" t="str">
        <f>個人!D17</f>
        <v/>
      </c>
      <c r="E11" s="87" t="str">
        <f>個人!E17</f>
        <v/>
      </c>
      <c r="G11" s="73">
        <v>7</v>
      </c>
      <c r="H11" s="107">
        <f>シンクロ!C22</f>
        <v>0</v>
      </c>
      <c r="I11" s="108" t="str">
        <f>シンクロ!D22</f>
        <v/>
      </c>
      <c r="J11" s="109" t="str">
        <f>シンクロ!J22</f>
        <v/>
      </c>
      <c r="K11" s="107">
        <f>シンクロ!C23</f>
        <v>0</v>
      </c>
      <c r="L11" s="108" t="str">
        <f>シンクロ!D23</f>
        <v/>
      </c>
      <c r="M11" s="109" t="str">
        <f>シンクロ!J23</f>
        <v/>
      </c>
    </row>
    <row r="12" spans="1:13" s="72" customFormat="1" ht="15" customHeight="1">
      <c r="A12" s="73">
        <f>個人!A18</f>
        <v>8</v>
      </c>
      <c r="B12" s="86">
        <f>個人!B18</f>
        <v>0</v>
      </c>
      <c r="C12" s="108">
        <f>個人!C18</f>
        <v>0</v>
      </c>
      <c r="D12" s="88" t="str">
        <f>個人!D18</f>
        <v/>
      </c>
      <c r="E12" s="87" t="str">
        <f>個人!E18</f>
        <v/>
      </c>
      <c r="G12" s="73">
        <v>8</v>
      </c>
      <c r="H12" s="107">
        <f>シンクロ!C24</f>
        <v>0</v>
      </c>
      <c r="I12" s="108" t="str">
        <f>シンクロ!D24</f>
        <v/>
      </c>
      <c r="J12" s="109" t="str">
        <f>シンクロ!J24</f>
        <v/>
      </c>
      <c r="K12" s="107">
        <f>シンクロ!C25</f>
        <v>0</v>
      </c>
      <c r="L12" s="108" t="str">
        <f>シンクロ!D25</f>
        <v/>
      </c>
      <c r="M12" s="109" t="str">
        <f>シンクロ!J25</f>
        <v/>
      </c>
    </row>
    <row r="13" spans="1:13" s="72" customFormat="1" ht="15" customHeight="1">
      <c r="A13" s="73">
        <f>個人!A19</f>
        <v>9</v>
      </c>
      <c r="B13" s="86">
        <f>個人!B19</f>
        <v>0</v>
      </c>
      <c r="C13" s="108">
        <f>個人!C19</f>
        <v>0</v>
      </c>
      <c r="D13" s="88" t="str">
        <f>個人!D19</f>
        <v/>
      </c>
      <c r="E13" s="87" t="str">
        <f>個人!E19</f>
        <v/>
      </c>
      <c r="G13" s="73">
        <v>9</v>
      </c>
      <c r="H13" s="107">
        <f>シンクロ!C26</f>
        <v>0</v>
      </c>
      <c r="I13" s="108" t="str">
        <f>シンクロ!D26</f>
        <v/>
      </c>
      <c r="J13" s="109" t="str">
        <f>シンクロ!J26</f>
        <v/>
      </c>
      <c r="K13" s="107">
        <f>シンクロ!C27</f>
        <v>0</v>
      </c>
      <c r="L13" s="108" t="str">
        <f>シンクロ!D27</f>
        <v/>
      </c>
      <c r="M13" s="109" t="str">
        <f>シンクロ!J27</f>
        <v/>
      </c>
    </row>
    <row r="14" spans="1:13" s="72" customFormat="1" ht="15" customHeight="1">
      <c r="A14" s="73">
        <f>個人!A20</f>
        <v>10</v>
      </c>
      <c r="B14" s="86">
        <f>個人!B20</f>
        <v>0</v>
      </c>
      <c r="C14" s="108">
        <f>個人!C20</f>
        <v>0</v>
      </c>
      <c r="D14" s="88" t="str">
        <f>個人!D20</f>
        <v/>
      </c>
      <c r="E14" s="87" t="str">
        <f>個人!E20</f>
        <v/>
      </c>
      <c r="G14" s="73">
        <v>10</v>
      </c>
      <c r="H14" s="107">
        <f>シンクロ!C28</f>
        <v>0</v>
      </c>
      <c r="I14" s="108" t="str">
        <f>シンクロ!D28</f>
        <v/>
      </c>
      <c r="J14" s="109" t="str">
        <f>シンクロ!J28</f>
        <v/>
      </c>
      <c r="K14" s="107">
        <f>シンクロ!C29</f>
        <v>0</v>
      </c>
      <c r="L14" s="108" t="str">
        <f>シンクロ!D29</f>
        <v/>
      </c>
      <c r="M14" s="109" t="str">
        <f>シンクロ!J29</f>
        <v/>
      </c>
    </row>
    <row r="15" spans="1:13" s="72" customFormat="1" ht="15" customHeight="1">
      <c r="A15" s="73">
        <f>個人!A21</f>
        <v>11</v>
      </c>
      <c r="B15" s="86">
        <f>個人!B21</f>
        <v>0</v>
      </c>
      <c r="C15" s="108">
        <f>個人!C21</f>
        <v>0</v>
      </c>
      <c r="D15" s="88" t="str">
        <f>個人!D21</f>
        <v/>
      </c>
      <c r="E15" s="87" t="str">
        <f>個人!E21</f>
        <v/>
      </c>
      <c r="G15" s="73">
        <v>11</v>
      </c>
      <c r="H15" s="107">
        <f>シンクロ!C30</f>
        <v>0</v>
      </c>
      <c r="I15" s="108" t="str">
        <f>シンクロ!D30</f>
        <v/>
      </c>
      <c r="J15" s="109" t="str">
        <f>シンクロ!J30</f>
        <v/>
      </c>
      <c r="K15" s="107">
        <f>シンクロ!C31</f>
        <v>0</v>
      </c>
      <c r="L15" s="108" t="str">
        <f>シンクロ!D31</f>
        <v/>
      </c>
      <c r="M15" s="109" t="str">
        <f>シンクロ!J31</f>
        <v/>
      </c>
    </row>
    <row r="16" spans="1:13" s="72" customFormat="1" ht="15" customHeight="1">
      <c r="A16" s="73">
        <f>個人!A22</f>
        <v>12</v>
      </c>
      <c r="B16" s="86">
        <f>個人!B22</f>
        <v>0</v>
      </c>
      <c r="C16" s="108">
        <f>個人!C22</f>
        <v>0</v>
      </c>
      <c r="D16" s="88" t="str">
        <f>個人!D22</f>
        <v/>
      </c>
      <c r="E16" s="87" t="str">
        <f>個人!E22</f>
        <v/>
      </c>
      <c r="G16" s="73">
        <v>12</v>
      </c>
      <c r="H16" s="107">
        <f>シンクロ!C32</f>
        <v>0</v>
      </c>
      <c r="I16" s="108" t="str">
        <f>シンクロ!D32</f>
        <v/>
      </c>
      <c r="J16" s="109" t="str">
        <f>シンクロ!J32</f>
        <v/>
      </c>
      <c r="K16" s="107">
        <f>シンクロ!C33</f>
        <v>0</v>
      </c>
      <c r="L16" s="108" t="str">
        <f>シンクロ!D33</f>
        <v/>
      </c>
      <c r="M16" s="109" t="str">
        <f>シンクロ!J33</f>
        <v/>
      </c>
    </row>
    <row r="17" spans="1:13" s="72" customFormat="1" ht="15" customHeight="1">
      <c r="A17" s="73">
        <f>個人!A23</f>
        <v>13</v>
      </c>
      <c r="B17" s="86">
        <f>個人!B23</f>
        <v>0</v>
      </c>
      <c r="C17" s="108">
        <f>個人!C23</f>
        <v>0</v>
      </c>
      <c r="D17" s="88" t="str">
        <f>個人!D23</f>
        <v/>
      </c>
      <c r="E17" s="87" t="str">
        <f>個人!E23</f>
        <v/>
      </c>
    </row>
    <row r="18" spans="1:13" s="72" customFormat="1" ht="15" customHeight="1">
      <c r="A18" s="73">
        <f>個人!A24</f>
        <v>14</v>
      </c>
      <c r="B18" s="86">
        <f>個人!B24</f>
        <v>0</v>
      </c>
      <c r="C18" s="108">
        <f>個人!C24</f>
        <v>0</v>
      </c>
      <c r="D18" s="88" t="str">
        <f>個人!D24</f>
        <v/>
      </c>
      <c r="E18" s="87" t="str">
        <f>個人!E24</f>
        <v/>
      </c>
      <c r="H18" s="28" t="s">
        <v>5</v>
      </c>
      <c r="I18" s="74">
        <f>個人!D36</f>
        <v>0</v>
      </c>
      <c r="J18" s="78" t="s">
        <v>91</v>
      </c>
      <c r="K18" s="79">
        <f>個人!D42</f>
        <v>0</v>
      </c>
      <c r="L18" s="80">
        <f>個人!E42</f>
        <v>3500</v>
      </c>
      <c r="M18" s="81">
        <f>個人!F42</f>
        <v>0</v>
      </c>
    </row>
    <row r="19" spans="1:13" s="72" customFormat="1" ht="15" customHeight="1">
      <c r="A19" s="73">
        <f>個人!A25</f>
        <v>15</v>
      </c>
      <c r="B19" s="86">
        <f>個人!B25</f>
        <v>0</v>
      </c>
      <c r="C19" s="108">
        <f>個人!C25</f>
        <v>0</v>
      </c>
      <c r="D19" s="88" t="str">
        <f>個人!D25</f>
        <v/>
      </c>
      <c r="E19" s="87" t="str">
        <f>個人!E25</f>
        <v/>
      </c>
      <c r="H19" s="28" t="s">
        <v>6</v>
      </c>
      <c r="I19" s="74">
        <f>個人!D37</f>
        <v>0</v>
      </c>
      <c r="J19" s="78" t="s">
        <v>92</v>
      </c>
      <c r="K19" s="79">
        <f>個人!D43</f>
        <v>0</v>
      </c>
      <c r="L19" s="80">
        <f>個人!E43</f>
        <v>500</v>
      </c>
      <c r="M19" s="81">
        <f>個人!F43</f>
        <v>0</v>
      </c>
    </row>
    <row r="20" spans="1:13" s="72" customFormat="1" ht="15" customHeight="1">
      <c r="A20" s="73">
        <f>個人!A26</f>
        <v>16</v>
      </c>
      <c r="B20" s="86">
        <f>個人!B26</f>
        <v>0</v>
      </c>
      <c r="C20" s="108">
        <f>個人!C26</f>
        <v>0</v>
      </c>
      <c r="D20" s="88" t="str">
        <f>個人!D26</f>
        <v/>
      </c>
      <c r="E20" s="87" t="str">
        <f>個人!E26</f>
        <v/>
      </c>
      <c r="H20" s="28" t="s">
        <v>7</v>
      </c>
      <c r="I20" s="74">
        <f>個人!D38</f>
        <v>0</v>
      </c>
      <c r="L20" s="82" t="s">
        <v>93</v>
      </c>
      <c r="M20" s="83">
        <f>個人!F45</f>
        <v>0</v>
      </c>
    </row>
    <row r="21" spans="1:13" s="72" customFormat="1" ht="15" customHeight="1">
      <c r="A21" s="73">
        <f>個人!A27</f>
        <v>17</v>
      </c>
      <c r="B21" s="86">
        <f>個人!B27</f>
        <v>0</v>
      </c>
      <c r="C21" s="108">
        <f>個人!C27</f>
        <v>0</v>
      </c>
      <c r="D21" s="88" t="str">
        <f>個人!D27</f>
        <v/>
      </c>
      <c r="E21" s="87" t="str">
        <f>個人!E27</f>
        <v/>
      </c>
      <c r="H21" s="28" t="s">
        <v>8</v>
      </c>
      <c r="I21" s="74">
        <f>個人!D39</f>
        <v>0</v>
      </c>
    </row>
    <row r="22" spans="1:13" s="72" customFormat="1" ht="15" customHeight="1">
      <c r="A22" s="73">
        <f>個人!A28</f>
        <v>18</v>
      </c>
      <c r="B22" s="86">
        <f>個人!B28</f>
        <v>0</v>
      </c>
      <c r="C22" s="108">
        <f>個人!C28</f>
        <v>0</v>
      </c>
      <c r="D22" s="88" t="str">
        <f>個人!D28</f>
        <v/>
      </c>
      <c r="E22" s="87" t="str">
        <f>個人!E28</f>
        <v/>
      </c>
      <c r="H22" s="28" t="s">
        <v>42</v>
      </c>
      <c r="I22" s="74">
        <f>個人!D40</f>
        <v>0</v>
      </c>
      <c r="L22" s="72" t="s">
        <v>86</v>
      </c>
      <c r="M22" s="110">
        <f>個人!C3</f>
        <v>0</v>
      </c>
    </row>
    <row r="23" spans="1:13" s="72" customFormat="1" ht="15" customHeight="1">
      <c r="A23" s="73">
        <f>個人!A29</f>
        <v>19</v>
      </c>
      <c r="B23" s="86">
        <f>個人!B29</f>
        <v>0</v>
      </c>
      <c r="C23" s="108">
        <f>個人!C29</f>
        <v>0</v>
      </c>
      <c r="D23" s="88" t="str">
        <f>個人!D29</f>
        <v/>
      </c>
      <c r="E23" s="87" t="str">
        <f>個人!E29</f>
        <v/>
      </c>
      <c r="H23" s="28" t="s">
        <v>9</v>
      </c>
      <c r="I23" s="74">
        <f>個人!F36</f>
        <v>0</v>
      </c>
      <c r="L23" s="72" t="s">
        <v>44</v>
      </c>
      <c r="M23" s="110">
        <f>個人!C7</f>
        <v>0</v>
      </c>
    </row>
    <row r="24" spans="1:13" s="72" customFormat="1" ht="15" customHeight="1">
      <c r="A24" s="73">
        <f>個人!A30</f>
        <v>20</v>
      </c>
      <c r="B24" s="86">
        <f>個人!B30</f>
        <v>0</v>
      </c>
      <c r="C24" s="108">
        <f>個人!C30</f>
        <v>0</v>
      </c>
      <c r="D24" s="88" t="str">
        <f>個人!D30</f>
        <v/>
      </c>
      <c r="E24" s="87" t="str">
        <f>個人!E30</f>
        <v/>
      </c>
      <c r="H24" s="28" t="s">
        <v>10</v>
      </c>
      <c r="I24" s="74">
        <f>個人!F37</f>
        <v>0</v>
      </c>
      <c r="L24" s="72" t="s">
        <v>45</v>
      </c>
      <c r="M24" s="110">
        <f>個人!D7</f>
        <v>0</v>
      </c>
    </row>
    <row r="25" spans="1:13" s="72" customFormat="1" ht="15" customHeight="1">
      <c r="A25" s="73">
        <f>個人!A31</f>
        <v>21</v>
      </c>
      <c r="B25" s="86">
        <f>個人!B31</f>
        <v>0</v>
      </c>
      <c r="C25" s="108">
        <f>個人!C31</f>
        <v>0</v>
      </c>
      <c r="D25" s="88" t="str">
        <f>個人!D31</f>
        <v/>
      </c>
      <c r="E25" s="87" t="str">
        <f>個人!E31</f>
        <v/>
      </c>
      <c r="H25" s="28" t="s">
        <v>11</v>
      </c>
      <c r="I25" s="74">
        <f>個人!F38</f>
        <v>0</v>
      </c>
      <c r="L25" s="72" t="s">
        <v>87</v>
      </c>
      <c r="M25" s="110">
        <f>個人!F3</f>
        <v>0</v>
      </c>
    </row>
    <row r="26" spans="1:13" s="72" customFormat="1" ht="15" customHeight="1">
      <c r="A26" s="73">
        <f>個人!A32</f>
        <v>22</v>
      </c>
      <c r="B26" s="86">
        <f>個人!B32</f>
        <v>0</v>
      </c>
      <c r="C26" s="108">
        <f>個人!C32</f>
        <v>0</v>
      </c>
      <c r="D26" s="88" t="str">
        <f>個人!D32</f>
        <v/>
      </c>
      <c r="E26" s="87" t="str">
        <f>個人!E32</f>
        <v/>
      </c>
      <c r="H26" s="28" t="s">
        <v>12</v>
      </c>
      <c r="I26" s="74">
        <f>個人!F39</f>
        <v>0</v>
      </c>
      <c r="L26" s="72" t="s">
        <v>88</v>
      </c>
      <c r="M26" s="110">
        <f>個人!F4</f>
        <v>0</v>
      </c>
    </row>
    <row r="27" spans="1:13" s="72" customFormat="1" ht="15" customHeight="1">
      <c r="A27" s="73">
        <f>個人!A33</f>
        <v>23</v>
      </c>
      <c r="B27" s="86">
        <f>個人!B33</f>
        <v>0</v>
      </c>
      <c r="C27" s="108">
        <f>個人!C33</f>
        <v>0</v>
      </c>
      <c r="D27" s="88" t="str">
        <f>個人!D33</f>
        <v/>
      </c>
      <c r="E27" s="87" t="str">
        <f>個人!E33</f>
        <v/>
      </c>
      <c r="H27" s="28" t="s">
        <v>43</v>
      </c>
      <c r="I27" s="74">
        <f>個人!F40</f>
        <v>0</v>
      </c>
      <c r="L27" s="72" t="s">
        <v>89</v>
      </c>
      <c r="M27" s="110">
        <f>個人!E7</f>
        <v>0</v>
      </c>
    </row>
    <row r="28" spans="1:13" s="72" customFormat="1" ht="15" customHeight="1">
      <c r="A28" s="73">
        <f>個人!A34</f>
        <v>24</v>
      </c>
      <c r="B28" s="86">
        <f>個人!B34</f>
        <v>0</v>
      </c>
      <c r="C28" s="108">
        <f>個人!C34</f>
        <v>0</v>
      </c>
      <c r="D28" s="88" t="str">
        <f>個人!D34</f>
        <v/>
      </c>
      <c r="E28" s="87" t="str">
        <f>個人!E34</f>
        <v/>
      </c>
      <c r="I28" s="72">
        <f>個人!G36</f>
        <v>0</v>
      </c>
      <c r="L28" s="72" t="s">
        <v>90</v>
      </c>
      <c r="M28" s="110">
        <f>個人!F7</f>
        <v>0</v>
      </c>
    </row>
  </sheetData>
  <phoneticPr fontId="1"/>
  <pageMargins left="0.23" right="0.28999999999999998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個人</vt:lpstr>
      <vt:lpstr>シンクロ</vt:lpstr>
      <vt:lpstr>注文書</vt:lpstr>
      <vt:lpstr>集計</vt:lpstr>
      <vt:lpstr>シンクロ!Print_Area</vt:lpstr>
      <vt:lpstr>個人!Print_Area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伸也 長澤</cp:lastModifiedBy>
  <cp:lastPrinted>2026-02-09T09:00:22Z</cp:lastPrinted>
  <dcterms:created xsi:type="dcterms:W3CDTF">2015-06-24T05:32:50Z</dcterms:created>
  <dcterms:modified xsi:type="dcterms:W3CDTF">2026-02-09T09:05:33Z</dcterms:modified>
</cp:coreProperties>
</file>