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0d8553e398f0ec7/デスクトップ/"/>
    </mc:Choice>
  </mc:AlternateContent>
  <xr:revisionPtr revIDLastSave="48" documentId="8_{23C746B2-9092-4C0F-A611-B07E0CEF744E}" xr6:coauthVersionLast="47" xr6:coauthVersionMax="47" xr10:uidLastSave="{4A87D256-AB98-42FA-A122-02166E6EEDA6}"/>
  <bookViews>
    <workbookView xWindow="75" yWindow="52" windowWidth="20573" windowHeight="12780" xr2:uid="{6A60638A-5A88-43F4-B2E1-9211A2AF896F}"/>
  </bookViews>
  <sheets>
    <sheet name="個人" sheetId="2" r:id="rId1"/>
    <sheet name="シンクロ" sheetId="1" r:id="rId2"/>
  </sheets>
  <definedNames>
    <definedName name="_xlnm.Print_Area" localSheetId="0">個人!$A$1:$G$46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2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C7" i="1"/>
  <c r="E11" i="2"/>
  <c r="C3" i="1"/>
  <c r="C28" i="1"/>
  <c r="C27" i="1"/>
  <c r="C26" i="1"/>
  <c r="C25" i="1"/>
  <c r="C24" i="1"/>
  <c r="C22" i="1"/>
  <c r="C21" i="1"/>
  <c r="C20" i="1"/>
  <c r="C19" i="1"/>
  <c r="C12" i="1"/>
  <c r="C11" i="1"/>
  <c r="C10" i="1"/>
  <c r="C9" i="1"/>
  <c r="C8" i="1"/>
  <c r="F39" i="2"/>
  <c r="D39" i="2"/>
  <c r="E38" i="2"/>
  <c r="E39" i="2"/>
  <c r="E40" i="2"/>
  <c r="E41" i="2"/>
  <c r="E42" i="2"/>
  <c r="E37" i="2"/>
  <c r="C38" i="2"/>
  <c r="C39" i="2"/>
  <c r="C40" i="2"/>
  <c r="C41" i="2"/>
  <c r="C42" i="2"/>
  <c r="C37" i="2"/>
  <c r="F37" i="2"/>
  <c r="F42" i="2"/>
  <c r="F41" i="2"/>
  <c r="F38" i="2"/>
  <c r="D42" i="2"/>
  <c r="D41" i="2"/>
  <c r="D40" i="2"/>
  <c r="D38" i="2"/>
  <c r="D37" i="2"/>
  <c r="E35" i="2"/>
  <c r="G35" i="2"/>
  <c r="C18" i="1"/>
  <c r="AC35" i="2"/>
  <c r="G34" i="2"/>
  <c r="E34" i="2"/>
  <c r="G33" i="2"/>
  <c r="E33" i="2"/>
  <c r="G32" i="2"/>
  <c r="E32" i="2"/>
  <c r="G31" i="2"/>
  <c r="E31" i="2"/>
  <c r="AC30" i="2"/>
  <c r="G30" i="2"/>
  <c r="E30" i="2"/>
  <c r="AC29" i="2"/>
  <c r="G29" i="2"/>
  <c r="E29" i="2"/>
  <c r="AC28" i="2"/>
  <c r="G28" i="2"/>
  <c r="E28" i="2"/>
  <c r="AC27" i="2"/>
  <c r="G27" i="2"/>
  <c r="E27" i="2"/>
  <c r="AC26" i="2"/>
  <c r="G26" i="2"/>
  <c r="E26" i="2"/>
  <c r="AC25" i="2"/>
  <c r="S25" i="2"/>
  <c r="R25" i="2"/>
  <c r="Q25" i="2"/>
  <c r="P25" i="2"/>
  <c r="O25" i="2"/>
  <c r="N25" i="2"/>
  <c r="M25" i="2"/>
  <c r="L25" i="2"/>
  <c r="K25" i="2"/>
  <c r="G25" i="2"/>
  <c r="E25" i="2"/>
  <c r="AC24" i="2"/>
  <c r="S24" i="2"/>
  <c r="R24" i="2"/>
  <c r="Q24" i="2"/>
  <c r="P24" i="2"/>
  <c r="O24" i="2"/>
  <c r="N24" i="2"/>
  <c r="M24" i="2"/>
  <c r="L24" i="2"/>
  <c r="K24" i="2"/>
  <c r="G24" i="2"/>
  <c r="E24" i="2"/>
  <c r="AC23" i="2"/>
  <c r="S23" i="2"/>
  <c r="R23" i="2"/>
  <c r="Q23" i="2"/>
  <c r="P23" i="2"/>
  <c r="O23" i="2"/>
  <c r="N23" i="2"/>
  <c r="M23" i="2"/>
  <c r="L23" i="2"/>
  <c r="K23" i="2"/>
  <c r="G23" i="2"/>
  <c r="E23" i="2"/>
  <c r="AC22" i="2"/>
  <c r="S22" i="2"/>
  <c r="R22" i="2"/>
  <c r="Q22" i="2"/>
  <c r="P22" i="2"/>
  <c r="O22" i="2"/>
  <c r="N22" i="2"/>
  <c r="M22" i="2"/>
  <c r="L22" i="2"/>
  <c r="K22" i="2"/>
  <c r="G22" i="2"/>
  <c r="E22" i="2"/>
  <c r="AC21" i="2"/>
  <c r="S21" i="2"/>
  <c r="R21" i="2"/>
  <c r="Q21" i="2"/>
  <c r="P21" i="2"/>
  <c r="O21" i="2"/>
  <c r="N21" i="2"/>
  <c r="M21" i="2"/>
  <c r="L21" i="2"/>
  <c r="K21" i="2"/>
  <c r="G21" i="2"/>
  <c r="E21" i="2"/>
  <c r="AC20" i="2"/>
  <c r="S20" i="2"/>
  <c r="R20" i="2"/>
  <c r="Q20" i="2"/>
  <c r="P20" i="2"/>
  <c r="O20" i="2"/>
  <c r="N20" i="2"/>
  <c r="M20" i="2"/>
  <c r="L20" i="2"/>
  <c r="K20" i="2"/>
  <c r="G20" i="2"/>
  <c r="E20" i="2"/>
  <c r="AC19" i="2"/>
  <c r="S19" i="2"/>
  <c r="R19" i="2"/>
  <c r="Q19" i="2"/>
  <c r="P19" i="2"/>
  <c r="O19" i="2"/>
  <c r="N19" i="2"/>
  <c r="M19" i="2"/>
  <c r="L19" i="2"/>
  <c r="K19" i="2"/>
  <c r="G19" i="2"/>
  <c r="E19" i="2"/>
  <c r="AC18" i="2"/>
  <c r="S18" i="2"/>
  <c r="R18" i="2"/>
  <c r="Q18" i="2"/>
  <c r="P18" i="2"/>
  <c r="O18" i="2"/>
  <c r="N18" i="2"/>
  <c r="M18" i="2"/>
  <c r="L18" i="2"/>
  <c r="K18" i="2"/>
  <c r="G18" i="2"/>
  <c r="E18" i="2"/>
  <c r="AC17" i="2"/>
  <c r="S17" i="2"/>
  <c r="R17" i="2"/>
  <c r="Q17" i="2"/>
  <c r="P17" i="2"/>
  <c r="O17" i="2"/>
  <c r="N17" i="2"/>
  <c r="M17" i="2"/>
  <c r="L17" i="2"/>
  <c r="K17" i="2"/>
  <c r="G17" i="2"/>
  <c r="E17" i="2"/>
  <c r="AC16" i="2"/>
  <c r="S16" i="2"/>
  <c r="R16" i="2"/>
  <c r="Q16" i="2"/>
  <c r="P16" i="2"/>
  <c r="O16" i="2"/>
  <c r="N16" i="2"/>
  <c r="M16" i="2"/>
  <c r="L16" i="2"/>
  <c r="K16" i="2"/>
  <c r="G16" i="2"/>
  <c r="E16" i="2"/>
  <c r="AC15" i="2"/>
  <c r="S15" i="2"/>
  <c r="R15" i="2"/>
  <c r="Q15" i="2"/>
  <c r="P15" i="2"/>
  <c r="O15" i="2"/>
  <c r="N15" i="2"/>
  <c r="M15" i="2"/>
  <c r="L15" i="2"/>
  <c r="K15" i="2"/>
  <c r="G15" i="2"/>
  <c r="E15" i="2"/>
  <c r="AC14" i="2"/>
  <c r="S14" i="2"/>
  <c r="R14" i="2"/>
  <c r="Q14" i="2"/>
  <c r="P14" i="2"/>
  <c r="O14" i="2"/>
  <c r="N14" i="2"/>
  <c r="M14" i="2"/>
  <c r="L14" i="2"/>
  <c r="K14" i="2"/>
  <c r="E14" i="2"/>
  <c r="AC13" i="2"/>
  <c r="S13" i="2"/>
  <c r="R13" i="2"/>
  <c r="Q13" i="2"/>
  <c r="P13" i="2"/>
  <c r="O13" i="2"/>
  <c r="N13" i="2"/>
  <c r="M13" i="2"/>
  <c r="L13" i="2"/>
  <c r="K13" i="2"/>
  <c r="E13" i="2"/>
  <c r="AC12" i="2"/>
  <c r="S12" i="2"/>
  <c r="R12" i="2"/>
  <c r="Q12" i="2"/>
  <c r="P12" i="2"/>
  <c r="O12" i="2"/>
  <c r="N12" i="2"/>
  <c r="M12" i="2"/>
  <c r="L12" i="2"/>
  <c r="K12" i="2"/>
  <c r="E12" i="2"/>
  <c r="AC11" i="2"/>
  <c r="X11" i="2"/>
  <c r="Y11" i="2" s="1"/>
  <c r="X10" i="2" s="1"/>
  <c r="S11" i="2"/>
  <c r="R11" i="2"/>
  <c r="Q11" i="2"/>
  <c r="P11" i="2"/>
  <c r="O11" i="2"/>
  <c r="N11" i="2"/>
  <c r="M11" i="2"/>
  <c r="L11" i="2"/>
  <c r="K11" i="2"/>
  <c r="AC10" i="2"/>
  <c r="AC9" i="2"/>
  <c r="AC8" i="2"/>
  <c r="AC3" i="2"/>
  <c r="G1" i="2"/>
  <c r="D35" i="2"/>
  <c r="D28" i="2"/>
  <c r="D18" i="2"/>
  <c r="D12" i="2"/>
  <c r="D32" i="2"/>
  <c r="D13" i="2"/>
  <c r="D30" i="2"/>
  <c r="D23" i="2"/>
  <c r="D26" i="2"/>
  <c r="D16" i="2"/>
  <c r="D24" i="2"/>
  <c r="D14" i="2"/>
  <c r="D25" i="2"/>
  <c r="D20" i="2"/>
  <c r="D15" i="2"/>
  <c r="D21" i="2"/>
  <c r="D34" i="2"/>
  <c r="D33" i="2"/>
  <c r="D19" i="2"/>
  <c r="D31" i="2"/>
  <c r="D27" i="2"/>
  <c r="D29" i="2"/>
  <c r="D22" i="2"/>
  <c r="D17" i="2"/>
  <c r="D11" i="2"/>
  <c r="F7" i="1" l="1"/>
  <c r="E33" i="1" s="1"/>
  <c r="C23" i="1"/>
  <c r="C13" i="1"/>
  <c r="C29" i="1"/>
  <c r="C14" i="1"/>
  <c r="C30" i="1"/>
  <c r="C15" i="1"/>
  <c r="E35" i="1" s="1"/>
  <c r="D45" i="2" s="1"/>
  <c r="F45" i="2" s="1"/>
  <c r="C31" i="1"/>
  <c r="C16" i="1"/>
  <c r="C17" i="1"/>
  <c r="G37" i="2"/>
  <c r="D44" i="2" s="1"/>
  <c r="F44" i="2" s="1"/>
  <c r="R35" i="2"/>
  <c r="S35" i="2"/>
  <c r="Q35" i="2"/>
  <c r="N35" i="2"/>
  <c r="O35" i="2"/>
  <c r="L35" i="2"/>
  <c r="M35" i="2"/>
  <c r="P35" i="2"/>
  <c r="Y12" i="2"/>
  <c r="X12" i="2"/>
  <c r="F46" i="2" l="1"/>
  <c r="E34" i="1"/>
  <c r="G13" i="2"/>
  <c r="G14" i="2"/>
  <c r="B1" i="2"/>
  <c r="B1" i="1" s="1"/>
  <c r="G12" i="2"/>
  <c r="G11" i="2"/>
</calcChain>
</file>

<file path=xl/sharedStrings.xml><?xml version="1.0" encoding="utf-8"?>
<sst xmlns="http://schemas.openxmlformats.org/spreadsheetml/2006/main" count="100" uniqueCount="82">
  <si>
    <t>中国四国地区トランポリン競技選手権　参加申し込み</t>
    <rPh sb="0" eb="2">
      <t>チュウゴク</t>
    </rPh>
    <rPh sb="2" eb="4">
      <t>シコク</t>
    </rPh>
    <rPh sb="4" eb="6">
      <t>チク</t>
    </rPh>
    <rPh sb="12" eb="14">
      <t>キョウギ</t>
    </rPh>
    <rPh sb="14" eb="17">
      <t>センシュケン</t>
    </rPh>
    <rPh sb="18" eb="20">
      <t>サンカ</t>
    </rPh>
    <rPh sb="20" eb="21">
      <t>モウ</t>
    </rPh>
    <rPh sb="22" eb="23">
      <t>コ</t>
    </rPh>
    <phoneticPr fontId="4"/>
  </si>
  <si>
    <t>（個人）</t>
    <rPh sb="1" eb="3">
      <t>コジン</t>
    </rPh>
    <phoneticPr fontId="4"/>
  </si>
  <si>
    <t>団体名</t>
    <rPh sb="0" eb="2">
      <t>ダンタイ</t>
    </rPh>
    <rPh sb="2" eb="3">
      <t>メイ</t>
    </rPh>
    <phoneticPr fontId="4"/>
  </si>
  <si>
    <t>担当者氏名</t>
    <rPh sb="0" eb="3">
      <t>タントウシャ</t>
    </rPh>
    <rPh sb="3" eb="5">
      <t>シメイ</t>
    </rPh>
    <phoneticPr fontId="4"/>
  </si>
  <si>
    <t>第15回</t>
    <rPh sb="0" eb="1">
      <t>ダイ</t>
    </rPh>
    <rPh sb="3" eb="4">
      <t>カイ</t>
    </rPh>
    <phoneticPr fontId="4"/>
  </si>
  <si>
    <t>連絡先mail</t>
    <rPh sb="0" eb="3">
      <t>レンラクサキ</t>
    </rPh>
    <phoneticPr fontId="4"/>
  </si>
  <si>
    <t>帯同者</t>
    <rPh sb="0" eb="3">
      <t>タイドウシャ</t>
    </rPh>
    <phoneticPr fontId="4"/>
  </si>
  <si>
    <t>監督</t>
    <rPh sb="0" eb="2">
      <t>カントク</t>
    </rPh>
    <phoneticPr fontId="4"/>
  </si>
  <si>
    <t>コーチ</t>
    <phoneticPr fontId="4"/>
  </si>
  <si>
    <t>審判</t>
    <rPh sb="0" eb="2">
      <t>シンパン</t>
    </rPh>
    <phoneticPr fontId="4"/>
  </si>
  <si>
    <t>氏　名</t>
    <rPh sb="0" eb="1">
      <t>シ</t>
    </rPh>
    <rPh sb="2" eb="3">
      <t>メイ</t>
    </rPh>
    <phoneticPr fontId="4"/>
  </si>
  <si>
    <t>選択↓</t>
    <rPh sb="0" eb="2">
      <t>センタク</t>
    </rPh>
    <phoneticPr fontId="4"/>
  </si>
  <si>
    <t>入力↓</t>
    <rPh sb="0" eb="2">
      <t>ニュウリョク</t>
    </rPh>
    <phoneticPr fontId="4"/>
  </si>
  <si>
    <t>間違っていれば訂正↓</t>
    <rPh sb="0" eb="2">
      <t>マチガ</t>
    </rPh>
    <rPh sb="7" eb="9">
      <t>テイセイ</t>
    </rPh>
    <phoneticPr fontId="4"/>
  </si>
  <si>
    <t>自動表示</t>
    <rPh sb="0" eb="2">
      <t>ジドウ</t>
    </rPh>
    <rPh sb="2" eb="4">
      <t>ヒョウジ</t>
    </rPh>
    <phoneticPr fontId="4"/>
  </si>
  <si>
    <t>自動計算↓</t>
    <rPh sb="0" eb="4">
      <t>ジドウケイサン</t>
    </rPh>
    <phoneticPr fontId="4"/>
  </si>
  <si>
    <t>第17回</t>
    <rPh sb="0" eb="1">
      <t>ダイ</t>
    </rPh>
    <rPh sb="3" eb="4">
      <t>カイ</t>
    </rPh>
    <phoneticPr fontId="4"/>
  </si>
  <si>
    <t>カテゴリ</t>
    <phoneticPr fontId="4"/>
  </si>
  <si>
    <t>氏  名</t>
    <rPh sb="0" eb="1">
      <t>シ</t>
    </rPh>
    <rPh sb="3" eb="4">
      <t>メイ</t>
    </rPh>
    <phoneticPr fontId="4"/>
  </si>
  <si>
    <t>フリガナ</t>
    <phoneticPr fontId="4"/>
  </si>
  <si>
    <t>所属</t>
    <rPh sb="0" eb="2">
      <t>ショゾク</t>
    </rPh>
    <phoneticPr fontId="4"/>
  </si>
  <si>
    <t>生年月日(西暦）</t>
    <rPh sb="0" eb="2">
      <t>セイネン</t>
    </rPh>
    <rPh sb="2" eb="4">
      <t>ガッピ</t>
    </rPh>
    <rPh sb="5" eb="7">
      <t>セイレキ</t>
    </rPh>
    <phoneticPr fontId="4"/>
  </si>
  <si>
    <t>第18回</t>
    <rPh sb="0" eb="1">
      <t>ダイ</t>
    </rPh>
    <rPh sb="3" eb="4">
      <t>カイ</t>
    </rPh>
    <phoneticPr fontId="4"/>
  </si>
  <si>
    <t>苗字と名前の間にスペース</t>
    <rPh sb="0" eb="2">
      <t>ミョウジ</t>
    </rPh>
    <rPh sb="3" eb="5">
      <t>ナマエ</t>
    </rPh>
    <rPh sb="6" eb="7">
      <t>アイダ</t>
    </rPh>
    <phoneticPr fontId="4"/>
  </si>
  <si>
    <t>（20XX/XX/XX）</t>
    <phoneticPr fontId="4"/>
  </si>
  <si>
    <t>現在年齢</t>
    <rPh sb="0" eb="2">
      <t>ゲンザイ</t>
    </rPh>
    <rPh sb="2" eb="4">
      <t>ネンレイ</t>
    </rPh>
    <phoneticPr fontId="4"/>
  </si>
  <si>
    <t>Ａ-男</t>
    <rPh sb="2" eb="3">
      <t>オトコ</t>
    </rPh>
    <phoneticPr fontId="4"/>
  </si>
  <si>
    <t>Ｂ-男</t>
    <rPh sb="2" eb="3">
      <t>オトコ</t>
    </rPh>
    <phoneticPr fontId="4"/>
  </si>
  <si>
    <t>Ｃ-男</t>
    <rPh sb="2" eb="3">
      <t>オトコ</t>
    </rPh>
    <phoneticPr fontId="4"/>
  </si>
  <si>
    <t>Ｍ-男</t>
    <rPh sb="2" eb="3">
      <t>オトコ</t>
    </rPh>
    <phoneticPr fontId="4"/>
  </si>
  <si>
    <t>Ａ-女</t>
    <rPh sb="2" eb="3">
      <t>オンナ</t>
    </rPh>
    <phoneticPr fontId="4"/>
  </si>
  <si>
    <t>Ｂ-女</t>
    <rPh sb="2" eb="3">
      <t>オンナ</t>
    </rPh>
    <phoneticPr fontId="4"/>
  </si>
  <si>
    <t>Ｃ-女</t>
    <rPh sb="2" eb="3">
      <t>オンナ</t>
    </rPh>
    <phoneticPr fontId="4"/>
  </si>
  <si>
    <t>Ｍ-女</t>
    <rPh sb="2" eb="3">
      <t>オンナ</t>
    </rPh>
    <phoneticPr fontId="4"/>
  </si>
  <si>
    <t>第19回</t>
    <rPh sb="0" eb="1">
      <t>ダイ</t>
    </rPh>
    <rPh sb="3" eb="4">
      <t>カイ</t>
    </rPh>
    <phoneticPr fontId="4"/>
  </si>
  <si>
    <t>第20回</t>
    <rPh sb="0" eb="1">
      <t>ダイ</t>
    </rPh>
    <rPh sb="3" eb="4">
      <t>カイ</t>
    </rPh>
    <phoneticPr fontId="4"/>
  </si>
  <si>
    <t>第21回</t>
    <rPh sb="0" eb="1">
      <t>ダイ</t>
    </rPh>
    <rPh sb="3" eb="4">
      <t>カイ</t>
    </rPh>
    <phoneticPr fontId="4"/>
  </si>
  <si>
    <t>第22回</t>
    <rPh sb="0" eb="1">
      <t>ダイ</t>
    </rPh>
    <rPh sb="3" eb="4">
      <t>カイ</t>
    </rPh>
    <phoneticPr fontId="4"/>
  </si>
  <si>
    <t>第23回</t>
    <rPh sb="0" eb="1">
      <t>ダイ</t>
    </rPh>
    <rPh sb="3" eb="4">
      <t>カイ</t>
    </rPh>
    <phoneticPr fontId="4"/>
  </si>
  <si>
    <t>第24回</t>
    <rPh sb="0" eb="1">
      <t>ダイ</t>
    </rPh>
    <rPh sb="3" eb="4">
      <t>カイ</t>
    </rPh>
    <phoneticPr fontId="4"/>
  </si>
  <si>
    <t>第25回</t>
    <rPh sb="0" eb="1">
      <t>ダイ</t>
    </rPh>
    <rPh sb="3" eb="4">
      <t>カイ</t>
    </rPh>
    <phoneticPr fontId="4"/>
  </si>
  <si>
    <t>第26回</t>
    <rPh sb="0" eb="1">
      <t>ダイ</t>
    </rPh>
    <rPh sb="3" eb="4">
      <t>カイ</t>
    </rPh>
    <phoneticPr fontId="4"/>
  </si>
  <si>
    <t>第27回</t>
    <rPh sb="0" eb="1">
      <t>ダイ</t>
    </rPh>
    <rPh sb="3" eb="4">
      <t>カイ</t>
    </rPh>
    <phoneticPr fontId="4"/>
  </si>
  <si>
    <t>第28回</t>
    <rPh sb="0" eb="1">
      <t>ダイ</t>
    </rPh>
    <rPh sb="3" eb="4">
      <t>カイ</t>
    </rPh>
    <phoneticPr fontId="4"/>
  </si>
  <si>
    <t>PC-男</t>
    <rPh sb="3" eb="4">
      <t>オトコ</t>
    </rPh>
    <phoneticPr fontId="4"/>
  </si>
  <si>
    <t>第29回</t>
    <rPh sb="0" eb="1">
      <t>ダイ</t>
    </rPh>
    <rPh sb="3" eb="4">
      <t>カイ</t>
    </rPh>
    <phoneticPr fontId="4"/>
  </si>
  <si>
    <t>PC-女</t>
    <rPh sb="3" eb="4">
      <t>オンナ</t>
    </rPh>
    <phoneticPr fontId="4"/>
  </si>
  <si>
    <t>第30回</t>
    <rPh sb="0" eb="1">
      <t>ダイ</t>
    </rPh>
    <rPh sb="3" eb="4">
      <t>カイ</t>
    </rPh>
    <phoneticPr fontId="4"/>
  </si>
  <si>
    <t>第31回</t>
    <rPh sb="0" eb="1">
      <t>ダイ</t>
    </rPh>
    <rPh sb="3" eb="4">
      <t>カイ</t>
    </rPh>
    <phoneticPr fontId="4"/>
  </si>
  <si>
    <t>第32回</t>
    <rPh sb="0" eb="1">
      <t>ダイ</t>
    </rPh>
    <rPh sb="3" eb="4">
      <t>カイ</t>
    </rPh>
    <phoneticPr fontId="4"/>
  </si>
  <si>
    <t>第33回</t>
    <rPh sb="0" eb="1">
      <t>ダイ</t>
    </rPh>
    <rPh sb="3" eb="4">
      <t>カイ</t>
    </rPh>
    <phoneticPr fontId="4"/>
  </si>
  <si>
    <t>第34回</t>
    <rPh sb="0" eb="1">
      <t>ダイ</t>
    </rPh>
    <rPh sb="3" eb="4">
      <t>カイ</t>
    </rPh>
    <phoneticPr fontId="4"/>
  </si>
  <si>
    <t>第35回</t>
    <rPh sb="0" eb="1">
      <t>ダイ</t>
    </rPh>
    <rPh sb="3" eb="4">
      <t>カイ</t>
    </rPh>
    <phoneticPr fontId="4"/>
  </si>
  <si>
    <t>第36回</t>
    <rPh sb="0" eb="1">
      <t>ダイ</t>
    </rPh>
    <rPh sb="3" eb="4">
      <t>カイ</t>
    </rPh>
    <phoneticPr fontId="4"/>
  </si>
  <si>
    <t>第37回</t>
    <rPh sb="0" eb="1">
      <t>ダイ</t>
    </rPh>
    <rPh sb="3" eb="4">
      <t>カイ</t>
    </rPh>
    <phoneticPr fontId="4"/>
  </si>
  <si>
    <t>第38回</t>
    <rPh sb="0" eb="1">
      <t>ダイ</t>
    </rPh>
    <rPh sb="3" eb="4">
      <t>カイ</t>
    </rPh>
    <phoneticPr fontId="4"/>
  </si>
  <si>
    <t>第39回</t>
    <rPh sb="0" eb="1">
      <t>ダイ</t>
    </rPh>
    <rPh sb="3" eb="4">
      <t>カイ</t>
    </rPh>
    <phoneticPr fontId="4"/>
  </si>
  <si>
    <t>計</t>
    <rPh sb="0" eb="1">
      <t>ケイ</t>
    </rPh>
    <phoneticPr fontId="4"/>
  </si>
  <si>
    <t>第40回</t>
    <rPh sb="0" eb="1">
      <t>ダイ</t>
    </rPh>
    <rPh sb="3" eb="4">
      <t>カイ</t>
    </rPh>
    <phoneticPr fontId="4"/>
  </si>
  <si>
    <t>【個人競技参加費合計】</t>
    <rPh sb="1" eb="5">
      <t>コジンキョウギ</t>
    </rPh>
    <rPh sb="5" eb="8">
      <t>サンカヒ</t>
    </rPh>
    <rPh sb="8" eb="10">
      <t>ゴウケイ</t>
    </rPh>
    <phoneticPr fontId="4"/>
  </si>
  <si>
    <t>円</t>
    <rPh sb="0" eb="1">
      <t>エン</t>
    </rPh>
    <phoneticPr fontId="4"/>
  </si>
  <si>
    <t>【シンクロ参加費合計】</t>
    <rPh sb="5" eb="8">
      <t>サンカヒ</t>
    </rPh>
    <rPh sb="8" eb="10">
      <t>ゴウケイ</t>
    </rPh>
    <phoneticPr fontId="4"/>
  </si>
  <si>
    <t>振込金額合計</t>
    <rPh sb="0" eb="2">
      <t>フリコミ</t>
    </rPh>
    <rPh sb="2" eb="4">
      <t>キンガク</t>
    </rPh>
    <rPh sb="4" eb="6">
      <t>ゴウケイ</t>
    </rPh>
    <phoneticPr fontId="4"/>
  </si>
  <si>
    <t>＊参加費振込み口座　　　　開催要項にてご確認ください。</t>
    <rPh sb="1" eb="4">
      <t>サンカヒ</t>
    </rPh>
    <rPh sb="4" eb="6">
      <t>フリコ</t>
    </rPh>
    <rPh sb="7" eb="9">
      <t>コウザ</t>
    </rPh>
    <phoneticPr fontId="4"/>
  </si>
  <si>
    <t>＊「シンクロ」の申し込み用紙は別シートにあります。</t>
    <rPh sb="8" eb="9">
      <t>モウ</t>
    </rPh>
    <rPh sb="10" eb="11">
      <t>コ</t>
    </rPh>
    <rPh sb="12" eb="14">
      <t>ヨウシ</t>
    </rPh>
    <rPh sb="15" eb="16">
      <t>ベツ</t>
    </rPh>
    <phoneticPr fontId="4"/>
  </si>
  <si>
    <t>PB-男</t>
    <rPh sb="3" eb="4">
      <t>オトコ</t>
    </rPh>
    <phoneticPr fontId="4"/>
  </si>
  <si>
    <t>PB-女</t>
    <rPh sb="3" eb="4">
      <t>オンナ</t>
    </rPh>
    <phoneticPr fontId="4"/>
  </si>
  <si>
    <t>所  属</t>
    <rPh sb="0" eb="1">
      <t>ショ</t>
    </rPh>
    <rPh sb="3" eb="4">
      <t>ゾク</t>
    </rPh>
    <phoneticPr fontId="4"/>
  </si>
  <si>
    <t>参加費</t>
    <rPh sb="0" eb="3">
      <t>サンカヒ</t>
    </rPh>
    <phoneticPr fontId="4"/>
  </si>
  <si>
    <t>＊参加人数、参加費は自身のクラブ分のみ表示されます。</t>
    <rPh sb="1" eb="3">
      <t>サンカ</t>
    </rPh>
    <rPh sb="3" eb="5">
      <t>ニンズウ</t>
    </rPh>
    <rPh sb="6" eb="9">
      <t>サンカヒ</t>
    </rPh>
    <rPh sb="10" eb="12">
      <t>ジシン</t>
    </rPh>
    <rPh sb="16" eb="17">
      <t>ブン</t>
    </rPh>
    <rPh sb="19" eb="21">
      <t>ヒョウジ</t>
    </rPh>
    <phoneticPr fontId="4"/>
  </si>
  <si>
    <t>＊参加費は「個人」と合算して振り込んでください。</t>
    <rPh sb="1" eb="4">
      <t>サンカヒ</t>
    </rPh>
    <rPh sb="6" eb="8">
      <t>コジン</t>
    </rPh>
    <rPh sb="10" eb="12">
      <t>ガッサン</t>
    </rPh>
    <rPh sb="14" eb="15">
      <t>フ</t>
    </rPh>
    <rPh sb="16" eb="17">
      <t>コ</t>
    </rPh>
    <phoneticPr fontId="4"/>
  </si>
  <si>
    <t>氏 名①</t>
    <rPh sb="0" eb="1">
      <t>シ</t>
    </rPh>
    <rPh sb="2" eb="3">
      <t>メイ</t>
    </rPh>
    <phoneticPr fontId="4"/>
  </si>
  <si>
    <t>氏  名②</t>
    <rPh sb="0" eb="1">
      <t>シ</t>
    </rPh>
    <rPh sb="3" eb="4">
      <t>メイ</t>
    </rPh>
    <phoneticPr fontId="4"/>
  </si>
  <si>
    <t>所属の選手を選択</t>
    <rPh sb="0" eb="2">
      <t>ショゾク</t>
    </rPh>
    <rPh sb="3" eb="5">
      <t>センシュ</t>
    </rPh>
    <rPh sb="6" eb="8">
      <t>センタク</t>
    </rPh>
    <phoneticPr fontId="4"/>
  </si>
  <si>
    <t>中国四国地区トランポリン競技選手権　参加申し込み（シンクロ）</t>
    <rPh sb="0" eb="2">
      <t>チュウゴク</t>
    </rPh>
    <rPh sb="2" eb="4">
      <t>シコク</t>
    </rPh>
    <rPh sb="4" eb="6">
      <t>チク</t>
    </rPh>
    <rPh sb="12" eb="14">
      <t>キョウギ</t>
    </rPh>
    <rPh sb="14" eb="17">
      <t>センシュケン</t>
    </rPh>
    <rPh sb="18" eb="20">
      <t>サンカ</t>
    </rPh>
    <rPh sb="20" eb="21">
      <t>モウ</t>
    </rPh>
    <rPh sb="22" eb="23">
      <t>コ</t>
    </rPh>
    <phoneticPr fontId="4"/>
  </si>
  <si>
    <t>鳥取ジュニアトランポリンクラブ</t>
    <rPh sb="0" eb="2">
      <t>トットリ</t>
    </rPh>
    <phoneticPr fontId="4"/>
  </si>
  <si>
    <t>*所属選手を選択。または、所属が違う選手を入力</t>
    <rPh sb="1" eb="3">
      <t>ショゾク</t>
    </rPh>
    <rPh sb="3" eb="5">
      <t>センシュ</t>
    </rPh>
    <rPh sb="6" eb="8">
      <t>センタク</t>
    </rPh>
    <rPh sb="13" eb="15">
      <t>ショゾク</t>
    </rPh>
    <rPh sb="16" eb="17">
      <t>チガ</t>
    </rPh>
    <rPh sb="18" eb="20">
      <t>センシュ</t>
    </rPh>
    <rPh sb="21" eb="23">
      <t>ニュウリョク</t>
    </rPh>
    <phoneticPr fontId="4"/>
  </si>
  <si>
    <t>↓所属が違う選手の場合は、直接入力↓
エラーが出た場合は直接入力</t>
    <rPh sb="1" eb="3">
      <t>ショゾク</t>
    </rPh>
    <rPh sb="4" eb="5">
      <t>チガ</t>
    </rPh>
    <rPh sb="6" eb="8">
      <t>センシュ</t>
    </rPh>
    <rPh sb="9" eb="11">
      <t>バアイ</t>
    </rPh>
    <rPh sb="13" eb="17">
      <t>チョクセツニュウリョク</t>
    </rPh>
    <rPh sb="23" eb="24">
      <t>デ</t>
    </rPh>
    <rPh sb="25" eb="27">
      <t>バアイ</t>
    </rPh>
    <rPh sb="28" eb="32">
      <t>チョクセツニュウリョク</t>
    </rPh>
    <phoneticPr fontId="4"/>
  </si>
  <si>
    <t>組</t>
    <rPh sb="0" eb="1">
      <t>クミ</t>
    </rPh>
    <phoneticPr fontId="4"/>
  </si>
  <si>
    <t>自所属選手</t>
    <rPh sb="0" eb="1">
      <t>ジ</t>
    </rPh>
    <rPh sb="1" eb="3">
      <t>ショゾク</t>
    </rPh>
    <rPh sb="3" eb="5">
      <t>センシュ</t>
    </rPh>
    <phoneticPr fontId="4"/>
  </si>
  <si>
    <t>参加組数</t>
    <rPh sb="0" eb="2">
      <t>サンカ</t>
    </rPh>
    <rPh sb="2" eb="4">
      <t>クミスウ</t>
    </rPh>
    <phoneticPr fontId="4"/>
  </si>
  <si>
    <t>名</t>
    <rPh sb="0" eb="1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</si>
</sst>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第&quot;General&quot;回&quot;"/>
    <numFmt numFmtId="177" formatCode="General&quot;　名&quot;"/>
    <numFmt numFmtId="178" formatCode="General&quot;　名　×&quot;"/>
    <numFmt numFmtId="179" formatCode="General&quot;　円　＝&quot;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BIZ UDゴシック"/>
      <family val="3"/>
      <charset val="128"/>
    </font>
    <font>
      <sz val="8"/>
      <color rgb="FFFF0000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8"/>
      <color theme="4"/>
      <name val="BIZ UDゴシック"/>
      <family val="3"/>
      <charset val="128"/>
    </font>
    <font>
      <sz val="9"/>
      <color theme="4"/>
      <name val="BIZ UDゴシック"/>
      <family val="3"/>
      <charset val="128"/>
    </font>
    <font>
      <b/>
      <sz val="10"/>
      <color theme="4" tint="-0.249977111117893"/>
      <name val="BIZ UDゴシック"/>
      <family val="3"/>
      <charset val="128"/>
    </font>
    <font>
      <b/>
      <sz val="10"/>
      <color rgb="FF0070C0"/>
      <name val="BIZ UDゴシック"/>
      <family val="3"/>
      <charset val="128"/>
    </font>
    <font>
      <b/>
      <sz val="10"/>
      <color rgb="FFFF000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rgb="FFFF000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8"/>
      <color theme="7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14" fontId="3" fillId="0" borderId="0" xfId="0" applyNumberFormat="1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vertical="center" shrinkToFit="1"/>
    </xf>
    <xf numFmtId="0" fontId="6" fillId="0" borderId="0" xfId="0" applyFont="1" applyAlignment="1">
      <alignment horizont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14" fontId="3" fillId="0" borderId="2" xfId="0" applyNumberFormat="1" applyFont="1" applyBorder="1" applyAlignment="1" applyProtection="1">
      <alignment horizontal="right" vertical="center" shrinkToFit="1"/>
      <protection locked="0"/>
    </xf>
    <xf numFmtId="0" fontId="3" fillId="2" borderId="2" xfId="0" applyFont="1" applyFill="1" applyBorder="1" applyAlignment="1">
      <alignment horizontal="center" vertical="center" shrinkToFit="1"/>
    </xf>
    <xf numFmtId="177" fontId="3" fillId="2" borderId="2" xfId="0" applyNumberFormat="1" applyFont="1" applyFill="1" applyBorder="1" applyAlignment="1">
      <alignment horizontal="center" vertical="center" shrinkToFit="1"/>
    </xf>
    <xf numFmtId="177" fontId="3" fillId="2" borderId="2" xfId="0" applyNumberFormat="1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178" fontId="10" fillId="0" borderId="0" xfId="0" applyNumberFormat="1" applyFont="1" applyAlignment="1">
      <alignment vertical="center" shrinkToFit="1"/>
    </xf>
    <xf numFmtId="179" fontId="10" fillId="0" borderId="0" xfId="0" applyNumberFormat="1" applyFont="1" applyAlignment="1">
      <alignment vertical="center" shrinkToFit="1"/>
    </xf>
    <xf numFmtId="38" fontId="10" fillId="0" borderId="0" xfId="1" applyFont="1" applyAlignment="1">
      <alignment horizontal="right" vertical="center" shrinkToFit="1"/>
    </xf>
    <xf numFmtId="0" fontId="11" fillId="0" borderId="0" xfId="0" applyFont="1" applyAlignment="1">
      <alignment horizontal="left" vertical="center" shrinkToFit="1"/>
    </xf>
    <xf numFmtId="0" fontId="12" fillId="0" borderId="0" xfId="0" applyFont="1" applyAlignment="1">
      <alignment horizontal="right" vertical="center" shrinkToFit="1"/>
    </xf>
    <xf numFmtId="38" fontId="12" fillId="0" borderId="0" xfId="1" applyFont="1" applyAlignment="1">
      <alignment horizontal="right" vertical="center" shrinkToFit="1"/>
    </xf>
    <xf numFmtId="0" fontId="12" fillId="0" borderId="0" xfId="0" applyFont="1" applyAlignment="1">
      <alignment horizontal="left" vertical="center" shrinkToFit="1"/>
    </xf>
    <xf numFmtId="0" fontId="13" fillId="0" borderId="0" xfId="0" applyFont="1" applyAlignment="1">
      <alignment horizontal="right" vertical="center" shrinkToFit="1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/>
    </xf>
    <xf numFmtId="14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Continuous" vertical="center" shrinkToFit="1"/>
      <protection locked="0"/>
    </xf>
    <xf numFmtId="0" fontId="3" fillId="0" borderId="7" xfId="0" applyFont="1" applyBorder="1" applyAlignment="1" applyProtection="1">
      <alignment horizontal="centerContinuous" vertical="center" shrinkToFit="1"/>
    </xf>
    <xf numFmtId="0" fontId="3" fillId="2" borderId="2" xfId="0" applyFont="1" applyFill="1" applyBorder="1" applyAlignment="1">
      <alignment horizontal="distributed" vertical="center" shrinkToFit="1"/>
    </xf>
    <xf numFmtId="0" fontId="3" fillId="0" borderId="2" xfId="0" applyFont="1" applyBorder="1" applyAlignment="1" applyProtection="1">
      <alignment horizontal="left" vertical="center" indent="1" shrinkToFit="1"/>
      <protection locked="0"/>
    </xf>
    <xf numFmtId="56" fontId="7" fillId="2" borderId="4" xfId="0" applyNumberFormat="1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vertical="center"/>
    </xf>
    <xf numFmtId="1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 applyProtection="1">
      <alignment horizontal="left" vertical="center" shrinkToFit="1"/>
    </xf>
    <xf numFmtId="0" fontId="2" fillId="0" borderId="0" xfId="0" applyFont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18" fillId="0" borderId="0" xfId="0" applyFont="1" applyAlignment="1">
      <alignment horizontal="center" shrinkToFit="1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 shrinkToFit="1"/>
    </xf>
    <xf numFmtId="0" fontId="19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shrinkToFit="1"/>
    </xf>
    <xf numFmtId="0" fontId="16" fillId="0" borderId="0" xfId="0" applyFont="1" applyAlignment="1">
      <alignment horizontal="right" vertical="center"/>
    </xf>
    <xf numFmtId="0" fontId="16" fillId="4" borderId="0" xfId="0" applyFont="1" applyFill="1" applyAlignment="1">
      <alignment horizontal="right" vertical="center"/>
    </xf>
    <xf numFmtId="38" fontId="16" fillId="4" borderId="0" xfId="0" applyNumberFormat="1" applyFont="1" applyFill="1">
      <alignment vertical="center"/>
    </xf>
    <xf numFmtId="0" fontId="16" fillId="4" borderId="0" xfId="0" applyFont="1" applyFill="1">
      <alignment vertical="center"/>
    </xf>
    <xf numFmtId="0" fontId="17" fillId="0" borderId="0" xfId="0" applyFont="1" applyAlignment="1">
      <alignment vertical="center"/>
    </xf>
    <xf numFmtId="0" fontId="16" fillId="3" borderId="17" xfId="0" applyFont="1" applyFill="1" applyBorder="1" applyAlignment="1">
      <alignment vertical="center" shrinkToFit="1"/>
    </xf>
    <xf numFmtId="38" fontId="16" fillId="3" borderId="2" xfId="1" applyFont="1" applyFill="1" applyBorder="1">
      <alignment vertical="center"/>
    </xf>
    <xf numFmtId="0" fontId="14" fillId="3" borderId="8" xfId="0" applyFont="1" applyFill="1" applyBorder="1" applyAlignment="1">
      <alignment horizontal="center" vertical="center" shrinkToFit="1"/>
    </xf>
    <xf numFmtId="0" fontId="14" fillId="3" borderId="13" xfId="0" applyFont="1" applyFill="1" applyBorder="1" applyAlignment="1">
      <alignment horizontal="center" vertical="center" shrinkToFit="1"/>
    </xf>
    <xf numFmtId="0" fontId="14" fillId="3" borderId="14" xfId="0" applyFont="1" applyFill="1" applyBorder="1" applyAlignment="1">
      <alignment horizontal="center" vertical="center" shrinkToFit="1"/>
    </xf>
    <xf numFmtId="0" fontId="14" fillId="3" borderId="9" xfId="0" applyFont="1" applyFill="1" applyBorder="1" applyAlignment="1">
      <alignment horizontal="center" vertical="center" shrinkToFit="1"/>
    </xf>
    <xf numFmtId="0" fontId="16" fillId="3" borderId="4" xfId="0" applyFont="1" applyFill="1" applyBorder="1" applyAlignment="1">
      <alignment horizontal="center" vertical="center" shrinkToFit="1"/>
    </xf>
    <xf numFmtId="0" fontId="18" fillId="3" borderId="11" xfId="0" applyFont="1" applyFill="1" applyBorder="1" applyAlignment="1">
      <alignment horizontal="center" vertical="center" shrinkToFit="1"/>
    </xf>
    <xf numFmtId="0" fontId="15" fillId="3" borderId="15" xfId="0" applyFont="1" applyFill="1" applyBorder="1" applyAlignment="1">
      <alignment horizontal="center" vertical="center" shrinkToFit="1"/>
    </xf>
    <xf numFmtId="0" fontId="15" fillId="3" borderId="16" xfId="0" applyFont="1" applyFill="1" applyBorder="1" applyAlignment="1">
      <alignment vertical="center" wrapText="1"/>
    </xf>
    <xf numFmtId="0" fontId="15" fillId="3" borderId="12" xfId="0" applyFont="1" applyFill="1" applyBorder="1" applyAlignment="1">
      <alignment vertical="center" wrapText="1"/>
    </xf>
    <xf numFmtId="0" fontId="16" fillId="3" borderId="3" xfId="0" applyFont="1" applyFill="1" applyBorder="1" applyAlignment="1">
      <alignment horizontal="center" vertical="center" shrinkToFit="1"/>
    </xf>
    <xf numFmtId="0" fontId="16" fillId="0" borderId="6" xfId="0" applyFont="1" applyBorder="1" applyAlignment="1" applyProtection="1">
      <alignment vertical="center" shrinkToFit="1"/>
      <protection locked="0"/>
    </xf>
    <xf numFmtId="0" fontId="16" fillId="0" borderId="18" xfId="0" applyFont="1" applyBorder="1" applyAlignment="1" applyProtection="1">
      <alignment vertical="center" shrinkToFit="1"/>
      <protection locked="0"/>
    </xf>
    <xf numFmtId="0" fontId="16" fillId="0" borderId="7" xfId="0" applyFont="1" applyBorder="1" applyAlignment="1" applyProtection="1">
      <alignment vertical="center" shrinkToFit="1"/>
      <protection locked="0"/>
    </xf>
    <xf numFmtId="0" fontId="18" fillId="0" borderId="1" xfId="0" applyFont="1" applyBorder="1" applyAlignment="1">
      <alignment horizontal="center" wrapText="1" shrinkToFit="1"/>
    </xf>
    <xf numFmtId="0" fontId="16" fillId="0" borderId="0" xfId="0" applyFont="1" applyFill="1" applyAlignment="1">
      <alignment horizontal="right" vertical="center"/>
    </xf>
    <xf numFmtId="38" fontId="16" fillId="0" borderId="0" xfId="0" applyNumberFormat="1" applyFont="1" applyFill="1">
      <alignment vertical="center"/>
    </xf>
    <xf numFmtId="0" fontId="16" fillId="0" borderId="0" xfId="0" applyFont="1" applyFill="1">
      <alignment vertical="center"/>
    </xf>
    <xf numFmtId="176" fontId="3" fillId="3" borderId="0" xfId="0" applyNumberFormat="1" applyFont="1" applyFill="1" applyAlignment="1">
      <alignment horizontal="right" vertical="center"/>
    </xf>
    <xf numFmtId="0" fontId="3" fillId="3" borderId="0" xfId="0" applyFont="1" applyFill="1" applyAlignment="1">
      <alignment vertical="center"/>
    </xf>
    <xf numFmtId="0" fontId="3" fillId="3" borderId="6" xfId="0" applyFont="1" applyFill="1" applyBorder="1" applyAlignment="1" applyProtection="1">
      <alignment horizontal="centerContinuous" vertical="center" shrinkToFit="1"/>
      <protection locked="0"/>
    </xf>
    <xf numFmtId="0" fontId="3" fillId="3" borderId="7" xfId="0" applyFont="1" applyFill="1" applyBorder="1" applyAlignment="1" applyProtection="1">
      <alignment horizontal="centerContinuous" vertical="center" shrinkToFit="1"/>
    </xf>
    <xf numFmtId="0" fontId="3" fillId="0" borderId="10" xfId="0" applyFont="1" applyBorder="1" applyAlignment="1" applyProtection="1">
      <alignment horizontal="centerContinuous" vertical="center" shrinkToFit="1"/>
      <protection locked="0"/>
    </xf>
    <xf numFmtId="0" fontId="3" fillId="5" borderId="6" xfId="0" applyFont="1" applyFill="1" applyBorder="1" applyAlignment="1" applyProtection="1">
      <alignment horizontal="centerContinuous" vertical="center" shrinkToFit="1"/>
      <protection locked="0"/>
    </xf>
  </cellXfs>
  <cellStyles count="2">
    <cellStyle name="桁区切り" xfId="1" builtinId="6"/>
    <cellStyle name="標準" xfId="0" builtinId="0"/>
  </cellStyles>
  <dxfs count="3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B5A80-FB62-408E-992F-D13BD4233E52}">
  <dimension ref="A1:AS64"/>
  <sheetViews>
    <sheetView tabSelected="1" workbookViewId="0"/>
  </sheetViews>
  <sheetFormatPr defaultColWidth="8.4375" defaultRowHeight="11.65" x14ac:dyDescent="0.7"/>
  <cols>
    <col min="1" max="1" width="2.875" style="1" customWidth="1"/>
    <col min="2" max="2" width="8.875" style="4" customWidth="1"/>
    <col min="3" max="3" width="15.3125" style="1" customWidth="1"/>
    <col min="4" max="4" width="14.9375" style="1" customWidth="1"/>
    <col min="5" max="5" width="17.625" style="1" customWidth="1"/>
    <col min="6" max="6" width="15.625" style="4" customWidth="1"/>
    <col min="7" max="7" width="6.4375" style="4" customWidth="1"/>
    <col min="8" max="8" width="3.75" style="1" customWidth="1"/>
    <col min="9" max="9" width="3.625" style="31" customWidth="1"/>
    <col min="10" max="10" width="68.3125" style="31" customWidth="1"/>
    <col min="11" max="11" width="2.875" style="31" customWidth="1"/>
    <col min="12" max="12" width="4.1875" style="31" customWidth="1"/>
    <col min="13" max="13" width="4.1875" style="35" customWidth="1"/>
    <col min="14" max="19" width="4.1875" style="31" customWidth="1"/>
    <col min="20" max="21" width="2.875" style="31" customWidth="1"/>
    <col min="22" max="22" width="6.0625" style="35" customWidth="1"/>
    <col min="23" max="23" width="2.875" style="31" customWidth="1"/>
    <col min="24" max="24" width="9.375" style="31" customWidth="1"/>
    <col min="25" max="25" width="9.8125" style="31" customWidth="1"/>
    <col min="26" max="26" width="4.9375" style="31" customWidth="1"/>
    <col min="27" max="27" width="8.5" style="31" customWidth="1"/>
    <col min="28" max="28" width="12.625" style="31" customWidth="1"/>
    <col min="29" max="29" width="9.4375" style="31" customWidth="1"/>
    <col min="30" max="30" width="8.875" style="31" customWidth="1"/>
    <col min="31" max="31" width="10.25" style="31" customWidth="1"/>
    <col min="32" max="45" width="2.875" style="31" customWidth="1"/>
    <col min="46" max="53" width="2.875" style="1" customWidth="1"/>
    <col min="54" max="16384" width="8.4375" style="1"/>
  </cols>
  <sheetData>
    <row r="1" spans="1:45" s="31" customFormat="1" ht="22.5" customHeight="1" x14ac:dyDescent="0.7">
      <c r="B1" s="32" t="str">
        <f ca="1">$X$12</f>
        <v>第20回</v>
      </c>
      <c r="C1" s="31" t="s">
        <v>0</v>
      </c>
      <c r="F1" s="33" t="s">
        <v>1</v>
      </c>
      <c r="G1" s="3">
        <f ca="1">TODAY()</f>
        <v>46098</v>
      </c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5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</row>
    <row r="2" spans="1:45" ht="5.55" customHeight="1" x14ac:dyDescent="0.7">
      <c r="F2" s="1"/>
      <c r="G2" s="5"/>
    </row>
    <row r="3" spans="1:45" ht="20.350000000000001" customHeight="1" x14ac:dyDescent="0.7">
      <c r="B3" s="46" t="s">
        <v>2</v>
      </c>
      <c r="C3" s="93" t="s">
        <v>75</v>
      </c>
      <c r="D3" s="45"/>
      <c r="E3" s="19" t="s">
        <v>3</v>
      </c>
      <c r="F3" s="93"/>
      <c r="G3" s="45"/>
      <c r="AB3" s="36">
        <v>44197</v>
      </c>
      <c r="AC3" s="37">
        <f>AB3</f>
        <v>44197</v>
      </c>
      <c r="AD3" s="38" t="s">
        <v>4</v>
      </c>
      <c r="AE3" s="37"/>
    </row>
    <row r="4" spans="1:45" ht="16.5" customHeight="1" x14ac:dyDescent="0.7">
      <c r="B4" s="8" t="s">
        <v>5</v>
      </c>
      <c r="C4" s="93"/>
      <c r="D4" s="92"/>
      <c r="E4" s="92"/>
      <c r="F4" s="92"/>
      <c r="G4" s="44"/>
      <c r="AA4" s="37"/>
      <c r="AB4" s="36"/>
      <c r="AC4" s="37"/>
      <c r="AD4" s="38"/>
      <c r="AE4" s="37"/>
    </row>
    <row r="5" spans="1:45" ht="6.4" customHeight="1" x14ac:dyDescent="0.7">
      <c r="AA5" s="37"/>
      <c r="AB5" s="36"/>
      <c r="AC5" s="37"/>
      <c r="AD5" s="38"/>
      <c r="AE5" s="37"/>
    </row>
    <row r="6" spans="1:45" ht="15.7" customHeight="1" x14ac:dyDescent="0.7">
      <c r="B6" s="9" t="s">
        <v>6</v>
      </c>
      <c r="C6" s="10" t="s">
        <v>7</v>
      </c>
      <c r="D6" s="10" t="s">
        <v>8</v>
      </c>
      <c r="E6" s="11" t="s">
        <v>9</v>
      </c>
      <c r="F6" s="11" t="s">
        <v>9</v>
      </c>
      <c r="G6" s="53"/>
      <c r="AA6" s="37"/>
      <c r="AB6" s="36"/>
      <c r="AC6" s="37"/>
      <c r="AD6" s="38"/>
      <c r="AE6" s="37"/>
    </row>
    <row r="7" spans="1:45" ht="15.7" customHeight="1" x14ac:dyDescent="0.7">
      <c r="B7" s="8" t="s">
        <v>10</v>
      </c>
      <c r="C7" s="12"/>
      <c r="D7" s="12"/>
      <c r="E7" s="12"/>
      <c r="F7" s="12"/>
      <c r="G7" s="53"/>
      <c r="AA7" s="37"/>
      <c r="AB7" s="36"/>
      <c r="AC7" s="37"/>
      <c r="AD7" s="38"/>
      <c r="AE7" s="37"/>
    </row>
    <row r="8" spans="1:45" s="13" customFormat="1" ht="13.5" customHeight="1" x14ac:dyDescent="0.2">
      <c r="B8" s="14" t="s">
        <v>11</v>
      </c>
      <c r="C8" s="14" t="s">
        <v>12</v>
      </c>
      <c r="D8" s="14" t="s">
        <v>13</v>
      </c>
      <c r="E8" s="14" t="s">
        <v>14</v>
      </c>
      <c r="F8" s="14" t="s">
        <v>12</v>
      </c>
      <c r="G8" s="14" t="s">
        <v>15</v>
      </c>
      <c r="I8" s="39"/>
      <c r="J8" s="39"/>
      <c r="K8" s="39"/>
      <c r="L8" s="39"/>
      <c r="M8" s="40"/>
      <c r="N8" s="39"/>
      <c r="O8" s="39"/>
      <c r="P8" s="39"/>
      <c r="Q8" s="39"/>
      <c r="R8" s="39"/>
      <c r="S8" s="39"/>
      <c r="T8" s="39"/>
      <c r="U8" s="39"/>
      <c r="V8" s="40"/>
      <c r="W8" s="39"/>
      <c r="X8" s="39"/>
      <c r="Y8" s="39"/>
      <c r="Z8" s="39"/>
      <c r="AA8" s="41"/>
      <c r="AB8" s="42">
        <v>44927</v>
      </c>
      <c r="AC8" s="41">
        <f t="shared" ref="AC8:AC35" si="0">AB8</f>
        <v>44927</v>
      </c>
      <c r="AD8" s="43" t="s">
        <v>16</v>
      </c>
      <c r="AE8" s="41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</row>
    <row r="9" spans="1:45" ht="12.75" customHeight="1" x14ac:dyDescent="0.7">
      <c r="B9" s="6" t="s">
        <v>17</v>
      </c>
      <c r="C9" s="9" t="s">
        <v>18</v>
      </c>
      <c r="D9" s="6" t="s">
        <v>19</v>
      </c>
      <c r="E9" s="6" t="s">
        <v>20</v>
      </c>
      <c r="F9" s="9" t="s">
        <v>21</v>
      </c>
      <c r="G9" s="48">
        <v>46022</v>
      </c>
      <c r="AA9" s="37"/>
      <c r="AB9" s="36">
        <v>45292</v>
      </c>
      <c r="AC9" s="37">
        <f t="shared" si="0"/>
        <v>45292</v>
      </c>
      <c r="AD9" s="38" t="s">
        <v>22</v>
      </c>
      <c r="AE9" s="37"/>
    </row>
    <row r="10" spans="1:45" x14ac:dyDescent="0.7">
      <c r="B10" s="6"/>
      <c r="C10" s="15" t="s">
        <v>23</v>
      </c>
      <c r="D10" s="6"/>
      <c r="E10" s="6"/>
      <c r="F10" s="16" t="s">
        <v>24</v>
      </c>
      <c r="G10" s="49" t="s">
        <v>25</v>
      </c>
      <c r="L10" s="38" t="s">
        <v>26</v>
      </c>
      <c r="M10" s="38" t="s">
        <v>27</v>
      </c>
      <c r="N10" s="38" t="s">
        <v>28</v>
      </c>
      <c r="O10" s="38" t="s">
        <v>29</v>
      </c>
      <c r="P10" s="38" t="s">
        <v>30</v>
      </c>
      <c r="Q10" s="38" t="s">
        <v>31</v>
      </c>
      <c r="R10" s="38" t="s">
        <v>32</v>
      </c>
      <c r="S10" s="38" t="s">
        <v>33</v>
      </c>
      <c r="X10" s="37">
        <f ca="1">YEAR(Y11)</f>
        <v>2026</v>
      </c>
      <c r="AA10" s="37">
        <v>2025</v>
      </c>
      <c r="AB10" s="36">
        <v>45658</v>
      </c>
      <c r="AC10" s="37">
        <f t="shared" si="0"/>
        <v>45658</v>
      </c>
      <c r="AD10" s="38" t="s">
        <v>34</v>
      </c>
      <c r="AE10" s="36">
        <v>46022</v>
      </c>
    </row>
    <row r="11" spans="1:45" ht="16.899999999999999" customHeight="1" x14ac:dyDescent="0.7">
      <c r="A11" s="1">
        <v>1</v>
      </c>
      <c r="B11" s="17"/>
      <c r="C11" s="47"/>
      <c r="D11" s="47" t="str">
        <f t="shared" ref="D11:D34" si="1">PHONETIC(C11)</f>
        <v/>
      </c>
      <c r="E11" s="54" t="str">
        <f>IF(C11="","",$C$3)</f>
        <v/>
      </c>
      <c r="F11" s="18"/>
      <c r="G11" s="19" t="str">
        <f>IF(C11="","",DATEDIF(F11,$Y$12,"Y"))</f>
        <v/>
      </c>
      <c r="K11" s="37" t="str">
        <f>IF(C11&gt;1,1,"")</f>
        <v/>
      </c>
      <c r="L11" s="37" t="str">
        <f>IF(B11=$L$10,K11,"")</f>
        <v/>
      </c>
      <c r="M11" s="37" t="str">
        <f>IF(B11=$M$10,K11,"")</f>
        <v/>
      </c>
      <c r="N11" s="37" t="str">
        <f>IF(B11=$N$10,K11,"")</f>
        <v/>
      </c>
      <c r="O11" s="37" t="str">
        <f>IF(B11=$O$10,K11,"")</f>
        <v/>
      </c>
      <c r="P11" s="37" t="str">
        <f>IF(B11=$P$10,K11,"")</f>
        <v/>
      </c>
      <c r="Q11" s="37" t="str">
        <f>IF(B11=$Q$10,K11,"")</f>
        <v/>
      </c>
      <c r="R11" s="37" t="str">
        <f>IF(B11=$R$10,K11,"")</f>
        <v/>
      </c>
      <c r="S11" s="37" t="str">
        <f>IF(B11=$S$10,K11,"")</f>
        <v/>
      </c>
      <c r="V11" s="38"/>
      <c r="X11" s="36">
        <f ca="1">TODAY()</f>
        <v>46098</v>
      </c>
      <c r="Y11" s="37">
        <f ca="1">X11</f>
        <v>46098</v>
      </c>
      <c r="AA11" s="37">
        <v>2026</v>
      </c>
      <c r="AB11" s="36">
        <v>46023</v>
      </c>
      <c r="AC11" s="37">
        <f t="shared" si="0"/>
        <v>46023</v>
      </c>
      <c r="AD11" s="38" t="s">
        <v>35</v>
      </c>
      <c r="AE11" s="36">
        <v>46387</v>
      </c>
    </row>
    <row r="12" spans="1:45" ht="16.899999999999999" customHeight="1" x14ac:dyDescent="0.7">
      <c r="A12" s="1">
        <v>2</v>
      </c>
      <c r="B12" s="17"/>
      <c r="C12" s="47"/>
      <c r="D12" s="47" t="str">
        <f t="shared" si="1"/>
        <v/>
      </c>
      <c r="E12" s="54" t="str">
        <f t="shared" ref="E12:E34" si="2">IF(C12="","",$C$3)</f>
        <v/>
      </c>
      <c r="F12" s="18"/>
      <c r="G12" s="19" t="str">
        <f>IF(C12="","",DATEDIF(F12,$Y$12,"Y"))</f>
        <v/>
      </c>
      <c r="K12" s="37" t="str">
        <f>IF(C12&gt;1,1,"")</f>
        <v/>
      </c>
      <c r="L12" s="37" t="str">
        <f>IF(B12=$L$10,K12,"")</f>
        <v/>
      </c>
      <c r="M12" s="37" t="str">
        <f>IF(B12=$M$10,K12,"")</f>
        <v/>
      </c>
      <c r="N12" s="37" t="str">
        <f>IF(B12=$N$10,K12,"")</f>
        <v/>
      </c>
      <c r="O12" s="37" t="str">
        <f>IF(B12=$O$10,K12,"")</f>
        <v/>
      </c>
      <c r="P12" s="37" t="str">
        <f>IF(B12=$P$10,K12,"")</f>
        <v/>
      </c>
      <c r="Q12" s="37" t="str">
        <f>IF(B12=$Q$10,K12,"")</f>
        <v/>
      </c>
      <c r="R12" s="37" t="str">
        <f>IF(B12=$R$10,K12,"")</f>
        <v/>
      </c>
      <c r="S12" s="37" t="str">
        <f>IF(B12=$S$10,K12,"")</f>
        <v/>
      </c>
      <c r="V12" s="38" t="s">
        <v>26</v>
      </c>
      <c r="X12" s="38" t="str">
        <f ca="1">VLOOKUP(X10,AA10:AE35,4,FALSE)</f>
        <v>第20回</v>
      </c>
      <c r="Y12" s="37">
        <f ca="1">VLOOKUP(X10,AA10:AE35,5,FALSE)</f>
        <v>46387</v>
      </c>
      <c r="AA12" s="37">
        <v>2027</v>
      </c>
      <c r="AB12" s="36">
        <v>46388</v>
      </c>
      <c r="AC12" s="37">
        <f t="shared" si="0"/>
        <v>46388</v>
      </c>
      <c r="AD12" s="38" t="s">
        <v>36</v>
      </c>
      <c r="AE12" s="36">
        <v>46752</v>
      </c>
    </row>
    <row r="13" spans="1:45" ht="16.899999999999999" customHeight="1" x14ac:dyDescent="0.7">
      <c r="A13" s="1">
        <v>3</v>
      </c>
      <c r="B13" s="17"/>
      <c r="C13" s="47"/>
      <c r="D13" s="47" t="str">
        <f t="shared" si="1"/>
        <v/>
      </c>
      <c r="E13" s="54" t="str">
        <f t="shared" si="2"/>
        <v/>
      </c>
      <c r="F13" s="18"/>
      <c r="G13" s="19" t="str">
        <f>IF(C13="","",DATEDIF(F13,$Y$12,"Y"))</f>
        <v/>
      </c>
      <c r="K13" s="37" t="str">
        <f>IF(C13&gt;1,1,"")</f>
        <v/>
      </c>
      <c r="L13" s="37" t="str">
        <f>IF(B13=$L$10,K13,"")</f>
        <v/>
      </c>
      <c r="M13" s="37" t="str">
        <f>IF(B13=$M$10,K13,"")</f>
        <v/>
      </c>
      <c r="N13" s="37" t="str">
        <f>IF(B13=$N$10,K13,"")</f>
        <v/>
      </c>
      <c r="O13" s="37" t="str">
        <f>IF(B13=$O$10,K13,"")</f>
        <v/>
      </c>
      <c r="P13" s="37" t="str">
        <f>IF(B13=$P$10,K13,"")</f>
        <v/>
      </c>
      <c r="Q13" s="37" t="str">
        <f>IF(B13=$Q$10,K13,"")</f>
        <v/>
      </c>
      <c r="R13" s="37" t="str">
        <f>IF(B13=$R$10,K13,"")</f>
        <v/>
      </c>
      <c r="S13" s="37" t="str">
        <f>IF(B13=$S$10,K13,"")</f>
        <v/>
      </c>
      <c r="V13" s="38" t="s">
        <v>27</v>
      </c>
      <c r="AA13" s="37">
        <v>2028</v>
      </c>
      <c r="AB13" s="36">
        <v>46753</v>
      </c>
      <c r="AC13" s="37">
        <f t="shared" si="0"/>
        <v>46753</v>
      </c>
      <c r="AD13" s="38" t="s">
        <v>37</v>
      </c>
      <c r="AE13" s="36">
        <v>47118</v>
      </c>
    </row>
    <row r="14" spans="1:45" ht="16.899999999999999" customHeight="1" x14ac:dyDescent="0.7">
      <c r="A14" s="1">
        <v>4</v>
      </c>
      <c r="B14" s="17"/>
      <c r="C14" s="47"/>
      <c r="D14" s="47" t="str">
        <f t="shared" si="1"/>
        <v/>
      </c>
      <c r="E14" s="54" t="str">
        <f t="shared" si="2"/>
        <v/>
      </c>
      <c r="F14" s="18"/>
      <c r="G14" s="19" t="str">
        <f>IF(C14="","",DATEDIF(F14,$Y$12,"Y"))</f>
        <v/>
      </c>
      <c r="K14" s="37" t="str">
        <f>IF(C14&gt;1,1,"")</f>
        <v/>
      </c>
      <c r="L14" s="37" t="str">
        <f>IF(B14=$L$10,K14,"")</f>
        <v/>
      </c>
      <c r="M14" s="37" t="str">
        <f>IF(B14=$M$10,K14,"")</f>
        <v/>
      </c>
      <c r="N14" s="37" t="str">
        <f>IF(B14=$N$10,K14,"")</f>
        <v/>
      </c>
      <c r="O14" s="37" t="str">
        <f>IF(B14=$O$10,K14,"")</f>
        <v/>
      </c>
      <c r="P14" s="37" t="str">
        <f>IF(B14=$P$10,K14,"")</f>
        <v/>
      </c>
      <c r="Q14" s="37" t="str">
        <f>IF(B14=$Q$10,K14,"")</f>
        <v/>
      </c>
      <c r="R14" s="37" t="str">
        <f>IF(B14=$R$10,K14,"")</f>
        <v/>
      </c>
      <c r="S14" s="37" t="str">
        <f>IF(B14=$S$10,K14,"")</f>
        <v/>
      </c>
      <c r="V14" s="38" t="s">
        <v>65</v>
      </c>
      <c r="AA14" s="37">
        <v>2029</v>
      </c>
      <c r="AB14" s="36">
        <v>47119</v>
      </c>
      <c r="AC14" s="37">
        <f t="shared" si="0"/>
        <v>47119</v>
      </c>
      <c r="AD14" s="38" t="s">
        <v>38</v>
      </c>
      <c r="AE14" s="36">
        <v>47483</v>
      </c>
    </row>
    <row r="15" spans="1:45" ht="16.899999999999999" customHeight="1" x14ac:dyDescent="0.7">
      <c r="A15" s="1">
        <v>5</v>
      </c>
      <c r="B15" s="17"/>
      <c r="C15" s="47"/>
      <c r="D15" s="47" t="str">
        <f t="shared" si="1"/>
        <v/>
      </c>
      <c r="E15" s="54" t="str">
        <f t="shared" si="2"/>
        <v/>
      </c>
      <c r="F15" s="18"/>
      <c r="G15" s="19" t="str">
        <f>IF(C15="","",DATEDIF(F15,$Y$12,"Y"))</f>
        <v/>
      </c>
      <c r="K15" s="37" t="str">
        <f>IF(C15&gt;1,1,"")</f>
        <v/>
      </c>
      <c r="L15" s="37" t="str">
        <f>IF(B15=$L$10,K15,"")</f>
        <v/>
      </c>
      <c r="M15" s="37" t="str">
        <f>IF(B15=$M$10,K15,"")</f>
        <v/>
      </c>
      <c r="N15" s="37" t="str">
        <f>IF(B15=$N$10,K15,"")</f>
        <v/>
      </c>
      <c r="O15" s="37" t="str">
        <f>IF(B15=$O$10,K15,"")</f>
        <v/>
      </c>
      <c r="P15" s="37" t="str">
        <f>IF(B15=$P$10,K15,"")</f>
        <v/>
      </c>
      <c r="Q15" s="37" t="str">
        <f>IF(B15=$Q$10,K15,"")</f>
        <v/>
      </c>
      <c r="R15" s="37" t="str">
        <f>IF(B15=$R$10,K15,"")</f>
        <v/>
      </c>
      <c r="S15" s="37" t="str">
        <f>IF(B15=$S$10,K15,"")</f>
        <v/>
      </c>
      <c r="V15" s="38" t="s">
        <v>28</v>
      </c>
      <c r="AA15" s="37">
        <v>2030</v>
      </c>
      <c r="AB15" s="36">
        <v>47484</v>
      </c>
      <c r="AC15" s="37">
        <f t="shared" si="0"/>
        <v>47484</v>
      </c>
      <c r="AD15" s="38" t="s">
        <v>39</v>
      </c>
      <c r="AE15" s="36">
        <v>47848</v>
      </c>
    </row>
    <row r="16" spans="1:45" ht="16.899999999999999" customHeight="1" x14ac:dyDescent="0.7">
      <c r="A16" s="1">
        <v>6</v>
      </c>
      <c r="B16" s="17"/>
      <c r="C16" s="47"/>
      <c r="D16" s="47" t="str">
        <f t="shared" si="1"/>
        <v/>
      </c>
      <c r="E16" s="54" t="str">
        <f t="shared" si="2"/>
        <v/>
      </c>
      <c r="F16" s="18"/>
      <c r="G16" s="19" t="str">
        <f>IF(C16="","",DATEDIF(F16,$Y$12,"Y"))</f>
        <v/>
      </c>
      <c r="K16" s="37" t="str">
        <f>IF(C16&gt;1,1,"")</f>
        <v/>
      </c>
      <c r="L16" s="37" t="str">
        <f>IF(B16=$L$10,K16,"")</f>
        <v/>
      </c>
      <c r="M16" s="37" t="str">
        <f>IF(B16=$M$10,K16,"")</f>
        <v/>
      </c>
      <c r="N16" s="37" t="str">
        <f>IF(B16=$N$10,K16,"")</f>
        <v/>
      </c>
      <c r="O16" s="37" t="str">
        <f>IF(B16=$O$10,K16,"")</f>
        <v/>
      </c>
      <c r="P16" s="37" t="str">
        <f>IF(B16=$P$10,K16,"")</f>
        <v/>
      </c>
      <c r="Q16" s="37" t="str">
        <f>IF(B16=$Q$10,K16,"")</f>
        <v/>
      </c>
      <c r="R16" s="37" t="str">
        <f>IF(B16=$R$10,K16,"")</f>
        <v/>
      </c>
      <c r="S16" s="37" t="str">
        <f>IF(B16=$S$10,K16,"")</f>
        <v/>
      </c>
      <c r="V16" s="38" t="s">
        <v>44</v>
      </c>
      <c r="AA16" s="37">
        <v>2031</v>
      </c>
      <c r="AB16" s="36">
        <v>47849</v>
      </c>
      <c r="AC16" s="37">
        <f t="shared" si="0"/>
        <v>47849</v>
      </c>
      <c r="AD16" s="38" t="s">
        <v>40</v>
      </c>
      <c r="AE16" s="36">
        <v>48213</v>
      </c>
    </row>
    <row r="17" spans="1:31" ht="16.899999999999999" customHeight="1" x14ac:dyDescent="0.7">
      <c r="A17" s="1">
        <v>7</v>
      </c>
      <c r="B17" s="17"/>
      <c r="C17" s="47"/>
      <c r="D17" s="47" t="str">
        <f t="shared" si="1"/>
        <v/>
      </c>
      <c r="E17" s="54" t="str">
        <f t="shared" si="2"/>
        <v/>
      </c>
      <c r="F17" s="18"/>
      <c r="G17" s="19" t="str">
        <f>IF(C17="","",DATEDIF(F17,$Y$12,"Y"))</f>
        <v/>
      </c>
      <c r="K17" s="37" t="str">
        <f>IF(C17&gt;1,1,"")</f>
        <v/>
      </c>
      <c r="L17" s="37" t="str">
        <f>IF(B17=$L$10,K17,"")</f>
        <v/>
      </c>
      <c r="M17" s="37" t="str">
        <f>IF(B17=$M$10,K17,"")</f>
        <v/>
      </c>
      <c r="N17" s="37" t="str">
        <f>IF(B17=$N$10,K17,"")</f>
        <v/>
      </c>
      <c r="O17" s="37" t="str">
        <f>IF(B17=$O$10,K17,"")</f>
        <v/>
      </c>
      <c r="P17" s="37" t="str">
        <f>IF(B17=$P$10,K17,"")</f>
        <v/>
      </c>
      <c r="Q17" s="37" t="str">
        <f>IF(B17=$Q$10,K17,"")</f>
        <v/>
      </c>
      <c r="R17" s="37" t="str">
        <f>IF(B17=$R$10,K17,"")</f>
        <v/>
      </c>
      <c r="S17" s="37" t="str">
        <f>IF(B17=$S$10,K17,"")</f>
        <v/>
      </c>
      <c r="V17" s="38" t="s">
        <v>29</v>
      </c>
      <c r="AA17" s="37">
        <v>2032</v>
      </c>
      <c r="AB17" s="36">
        <v>48214</v>
      </c>
      <c r="AC17" s="37">
        <f t="shared" si="0"/>
        <v>48214</v>
      </c>
      <c r="AD17" s="38" t="s">
        <v>41</v>
      </c>
      <c r="AE17" s="36">
        <v>48579</v>
      </c>
    </row>
    <row r="18" spans="1:31" ht="16.899999999999999" customHeight="1" x14ac:dyDescent="0.7">
      <c r="A18" s="1">
        <v>8</v>
      </c>
      <c r="B18" s="17"/>
      <c r="C18" s="47"/>
      <c r="D18" s="47" t="str">
        <f t="shared" si="1"/>
        <v/>
      </c>
      <c r="E18" s="54" t="str">
        <f t="shared" si="2"/>
        <v/>
      </c>
      <c r="F18" s="18"/>
      <c r="G18" s="19" t="str">
        <f>IF(C18="","",DATEDIF(F18,$Y$12,"Y"))</f>
        <v/>
      </c>
      <c r="K18" s="37" t="str">
        <f>IF(C18&gt;1,1,"")</f>
        <v/>
      </c>
      <c r="L18" s="37" t="str">
        <f>IF(B18=$L$10,K18,"")</f>
        <v/>
      </c>
      <c r="M18" s="37" t="str">
        <f>IF(B18=$M$10,K18,"")</f>
        <v/>
      </c>
      <c r="N18" s="37" t="str">
        <f>IF(B18=$N$10,K18,"")</f>
        <v/>
      </c>
      <c r="O18" s="37" t="str">
        <f>IF(B18=$O$10,K18,"")</f>
        <v/>
      </c>
      <c r="P18" s="37" t="str">
        <f>IF(B18=$P$10,K18,"")</f>
        <v/>
      </c>
      <c r="Q18" s="37" t="str">
        <f>IF(B18=$Q$10,K18,"")</f>
        <v/>
      </c>
      <c r="R18" s="37" t="str">
        <f>IF(B18=$R$10,K18,"")</f>
        <v/>
      </c>
      <c r="S18" s="37" t="str">
        <f>IF(B18=$S$10,K18,"")</f>
        <v/>
      </c>
      <c r="V18" s="38" t="s">
        <v>30</v>
      </c>
      <c r="AA18" s="37">
        <v>2033</v>
      </c>
      <c r="AB18" s="36">
        <v>48580</v>
      </c>
      <c r="AC18" s="37">
        <f t="shared" si="0"/>
        <v>48580</v>
      </c>
      <c r="AD18" s="38" t="s">
        <v>42</v>
      </c>
      <c r="AE18" s="36">
        <v>48944</v>
      </c>
    </row>
    <row r="19" spans="1:31" ht="16.899999999999999" customHeight="1" x14ac:dyDescent="0.7">
      <c r="A19" s="1">
        <v>9</v>
      </c>
      <c r="B19" s="17"/>
      <c r="C19" s="47"/>
      <c r="D19" s="47" t="str">
        <f t="shared" si="1"/>
        <v/>
      </c>
      <c r="E19" s="54" t="str">
        <f t="shared" si="2"/>
        <v/>
      </c>
      <c r="F19" s="18"/>
      <c r="G19" s="19" t="str">
        <f>IF(C19="","",DATEDIF(F19,$Y$12,"Y"))</f>
        <v/>
      </c>
      <c r="K19" s="37" t="str">
        <f>IF(C19&gt;1,1,"")</f>
        <v/>
      </c>
      <c r="L19" s="37" t="str">
        <f>IF(B19=$L$10,K19,"")</f>
        <v/>
      </c>
      <c r="M19" s="37" t="str">
        <f>IF(B19=$M$10,K19,"")</f>
        <v/>
      </c>
      <c r="N19" s="37" t="str">
        <f>IF(B19=$N$10,K19,"")</f>
        <v/>
      </c>
      <c r="O19" s="37" t="str">
        <f>IF(B19=$O$10,K19,"")</f>
        <v/>
      </c>
      <c r="P19" s="37" t="str">
        <f>IF(B19=$P$10,K19,"")</f>
        <v/>
      </c>
      <c r="Q19" s="37" t="str">
        <f>IF(B19=$Q$10,K19,"")</f>
        <v/>
      </c>
      <c r="R19" s="37" t="str">
        <f>IF(B19=$R$10,K19,"")</f>
        <v/>
      </c>
      <c r="S19" s="37" t="str">
        <f>IF(B19=$S$10,K19,"")</f>
        <v/>
      </c>
      <c r="V19" s="38" t="s">
        <v>31</v>
      </c>
      <c r="AA19" s="37">
        <v>2034</v>
      </c>
      <c r="AB19" s="36">
        <v>48945</v>
      </c>
      <c r="AC19" s="37">
        <f t="shared" si="0"/>
        <v>48945</v>
      </c>
      <c r="AD19" s="38" t="s">
        <v>43</v>
      </c>
      <c r="AE19" s="36">
        <v>49309</v>
      </c>
    </row>
    <row r="20" spans="1:31" ht="16.899999999999999" customHeight="1" x14ac:dyDescent="0.7">
      <c r="A20" s="1">
        <v>10</v>
      </c>
      <c r="B20" s="17"/>
      <c r="C20" s="47"/>
      <c r="D20" s="47" t="str">
        <f t="shared" si="1"/>
        <v/>
      </c>
      <c r="E20" s="54" t="str">
        <f t="shared" si="2"/>
        <v/>
      </c>
      <c r="F20" s="18"/>
      <c r="G20" s="19" t="str">
        <f>IF(C20="","",DATEDIF(F20,$Y$12,"Y"))</f>
        <v/>
      </c>
      <c r="K20" s="37" t="str">
        <f>IF(C20&gt;1,1,"")</f>
        <v/>
      </c>
      <c r="L20" s="37" t="str">
        <f>IF(B20=$L$10,K20,"")</f>
        <v/>
      </c>
      <c r="M20" s="37" t="str">
        <f>IF(B20=$M$10,K20,"")</f>
        <v/>
      </c>
      <c r="N20" s="37" t="str">
        <f>IF(B20=$N$10,K20,"")</f>
        <v/>
      </c>
      <c r="O20" s="37" t="str">
        <f>IF(B20=$O$10,K20,"")</f>
        <v/>
      </c>
      <c r="P20" s="37" t="str">
        <f>IF(B20=$P$10,K20,"")</f>
        <v/>
      </c>
      <c r="Q20" s="37" t="str">
        <f>IF(B20=$Q$10,K20,"")</f>
        <v/>
      </c>
      <c r="R20" s="37" t="str">
        <f>IF(B20=$R$10,K20,"")</f>
        <v/>
      </c>
      <c r="S20" s="37" t="str">
        <f>IF(B20=$S$10,K20,"")</f>
        <v/>
      </c>
      <c r="V20" s="38" t="s">
        <v>66</v>
      </c>
      <c r="AA20" s="37">
        <v>2035</v>
      </c>
      <c r="AB20" s="36">
        <v>49310</v>
      </c>
      <c r="AC20" s="37">
        <f t="shared" si="0"/>
        <v>49310</v>
      </c>
      <c r="AD20" s="38" t="s">
        <v>45</v>
      </c>
      <c r="AE20" s="36">
        <v>49674</v>
      </c>
    </row>
    <row r="21" spans="1:31" ht="16.899999999999999" customHeight="1" x14ac:dyDescent="0.7">
      <c r="A21" s="1">
        <v>11</v>
      </c>
      <c r="B21" s="17"/>
      <c r="C21" s="47"/>
      <c r="D21" s="47" t="str">
        <f t="shared" si="1"/>
        <v/>
      </c>
      <c r="E21" s="54" t="str">
        <f t="shared" si="2"/>
        <v/>
      </c>
      <c r="F21" s="18"/>
      <c r="G21" s="19" t="str">
        <f>IF(C21="","",DATEDIF(F21,$Y$12,"Y"))</f>
        <v/>
      </c>
      <c r="K21" s="37" t="str">
        <f>IF(C21&gt;1,1,"")</f>
        <v/>
      </c>
      <c r="L21" s="37" t="str">
        <f>IF(B21=$L$10,K21,"")</f>
        <v/>
      </c>
      <c r="M21" s="37" t="str">
        <f>IF(B21=$M$10,K21,"")</f>
        <v/>
      </c>
      <c r="N21" s="37" t="str">
        <f>IF(B21=$N$10,K21,"")</f>
        <v/>
      </c>
      <c r="O21" s="37" t="str">
        <f>IF(B21=$O$10,K21,"")</f>
        <v/>
      </c>
      <c r="P21" s="37" t="str">
        <f>IF(B21=$P$10,K21,"")</f>
        <v/>
      </c>
      <c r="Q21" s="37" t="str">
        <f>IF(B21=$Q$10,K21,"")</f>
        <v/>
      </c>
      <c r="R21" s="37" t="str">
        <f>IF(B21=$R$10,K21,"")</f>
        <v/>
      </c>
      <c r="S21" s="37" t="str">
        <f>IF(B21=$S$10,K21,"")</f>
        <v/>
      </c>
      <c r="V21" s="38" t="s">
        <v>32</v>
      </c>
      <c r="AA21" s="37">
        <v>2036</v>
      </c>
      <c r="AB21" s="36">
        <v>49675</v>
      </c>
      <c r="AC21" s="37">
        <f t="shared" si="0"/>
        <v>49675</v>
      </c>
      <c r="AD21" s="38" t="s">
        <v>47</v>
      </c>
      <c r="AE21" s="36">
        <v>50040</v>
      </c>
    </row>
    <row r="22" spans="1:31" ht="16.899999999999999" customHeight="1" x14ac:dyDescent="0.7">
      <c r="A22" s="1">
        <v>12</v>
      </c>
      <c r="B22" s="17"/>
      <c r="C22" s="47"/>
      <c r="D22" s="47" t="str">
        <f t="shared" si="1"/>
        <v/>
      </c>
      <c r="E22" s="54" t="str">
        <f t="shared" si="2"/>
        <v/>
      </c>
      <c r="F22" s="18"/>
      <c r="G22" s="19" t="str">
        <f>IF(C22="","",DATEDIF(F22,$Y$12,"Y"))</f>
        <v/>
      </c>
      <c r="K22" s="37" t="str">
        <f>IF(C22&gt;1,1,"")</f>
        <v/>
      </c>
      <c r="L22" s="37" t="str">
        <f>IF(B22=$L$10,K22,"")</f>
        <v/>
      </c>
      <c r="M22" s="37" t="str">
        <f>IF(B22=$M$10,K22,"")</f>
        <v/>
      </c>
      <c r="N22" s="37" t="str">
        <f>IF(B22=$N$10,K22,"")</f>
        <v/>
      </c>
      <c r="O22" s="37" t="str">
        <f>IF(B22=$O$10,K22,"")</f>
        <v/>
      </c>
      <c r="P22" s="37" t="str">
        <f>IF(B22=$P$10,K22,"")</f>
        <v/>
      </c>
      <c r="Q22" s="37" t="str">
        <f>IF(B22=$Q$10,K22,"")</f>
        <v/>
      </c>
      <c r="R22" s="37" t="str">
        <f>IF(B22=$R$10,K22,"")</f>
        <v/>
      </c>
      <c r="S22" s="37" t="str">
        <f>IF(B22=$S$10,K22,"")</f>
        <v/>
      </c>
      <c r="V22" s="38" t="s">
        <v>46</v>
      </c>
      <c r="AA22" s="37">
        <v>2037</v>
      </c>
      <c r="AB22" s="36">
        <v>50041</v>
      </c>
      <c r="AC22" s="36">
        <f>AB22</f>
        <v>50041</v>
      </c>
      <c r="AD22" s="38" t="s">
        <v>48</v>
      </c>
      <c r="AE22" s="36">
        <v>50405</v>
      </c>
    </row>
    <row r="23" spans="1:31" ht="16.899999999999999" customHeight="1" x14ac:dyDescent="0.7">
      <c r="A23" s="1">
        <v>13</v>
      </c>
      <c r="B23" s="17"/>
      <c r="C23" s="47"/>
      <c r="D23" s="47" t="str">
        <f t="shared" si="1"/>
        <v/>
      </c>
      <c r="E23" s="54" t="str">
        <f t="shared" si="2"/>
        <v/>
      </c>
      <c r="F23" s="18"/>
      <c r="G23" s="19" t="str">
        <f>IF(C23="","",DATEDIF(F23,$Y$12,"Y"))</f>
        <v/>
      </c>
      <c r="K23" s="37" t="str">
        <f>IF(C23&gt;1,1,"")</f>
        <v/>
      </c>
      <c r="L23" s="37" t="str">
        <f>IF(B23=$L$10,K23,"")</f>
        <v/>
      </c>
      <c r="M23" s="37" t="str">
        <f>IF(B23=$M$10,K23,"")</f>
        <v/>
      </c>
      <c r="N23" s="37" t="str">
        <f>IF(B23=$N$10,K23,"")</f>
        <v/>
      </c>
      <c r="O23" s="37" t="str">
        <f>IF(B23=$O$10,K23,"")</f>
        <v/>
      </c>
      <c r="P23" s="37" t="str">
        <f>IF(B23=$P$10,K23,"")</f>
        <v/>
      </c>
      <c r="Q23" s="37" t="str">
        <f>IF(B23=$Q$10,K23,"")</f>
        <v/>
      </c>
      <c r="R23" s="37" t="str">
        <f>IF(B23=$R$10,K23,"")</f>
        <v/>
      </c>
      <c r="S23" s="37" t="str">
        <f>IF(B23=$S$10,K23,"")</f>
        <v/>
      </c>
      <c r="V23" s="38" t="s">
        <v>33</v>
      </c>
      <c r="AA23" s="37">
        <v>2038</v>
      </c>
      <c r="AB23" s="36">
        <v>50406</v>
      </c>
      <c r="AC23" s="37">
        <f t="shared" si="0"/>
        <v>50406</v>
      </c>
      <c r="AD23" s="38" t="s">
        <v>49</v>
      </c>
      <c r="AE23" s="36">
        <v>50770</v>
      </c>
    </row>
    <row r="24" spans="1:31" ht="16.899999999999999" customHeight="1" x14ac:dyDescent="0.7">
      <c r="A24" s="1">
        <v>14</v>
      </c>
      <c r="B24" s="17"/>
      <c r="C24" s="47"/>
      <c r="D24" s="47" t="str">
        <f t="shared" si="1"/>
        <v/>
      </c>
      <c r="E24" s="54" t="str">
        <f t="shared" si="2"/>
        <v/>
      </c>
      <c r="F24" s="18"/>
      <c r="G24" s="19" t="str">
        <f>IF(C24="","",DATEDIF(F24,$Y$12,"Y"))</f>
        <v/>
      </c>
      <c r="K24" s="37" t="str">
        <f>IF(C24&gt;1,1,"")</f>
        <v/>
      </c>
      <c r="L24" s="37" t="str">
        <f>IF(B24=$L$10,K24,"")</f>
        <v/>
      </c>
      <c r="M24" s="37" t="str">
        <f>IF(B24=$M$10,K24,"")</f>
        <v/>
      </c>
      <c r="N24" s="37" t="str">
        <f>IF(B24=$N$10,K24,"")</f>
        <v/>
      </c>
      <c r="O24" s="37" t="str">
        <f>IF(B24=$O$10,K24,"")</f>
        <v/>
      </c>
      <c r="P24" s="37" t="str">
        <f>IF(B24=$P$10,K24,"")</f>
        <v/>
      </c>
      <c r="Q24" s="37" t="str">
        <f>IF(B24=$Q$10,K24,"")</f>
        <v/>
      </c>
      <c r="R24" s="37" t="str">
        <f>IF(B24=$R$10,K24,"")</f>
        <v/>
      </c>
      <c r="S24" s="37" t="str">
        <f>IF(B24=$S$10,K24,"")</f>
        <v/>
      </c>
      <c r="V24" s="7"/>
      <c r="AA24" s="37">
        <v>2039</v>
      </c>
      <c r="AB24" s="36">
        <v>50771</v>
      </c>
      <c r="AC24" s="37">
        <f t="shared" si="0"/>
        <v>50771</v>
      </c>
      <c r="AD24" s="38" t="s">
        <v>50</v>
      </c>
      <c r="AE24" s="36">
        <v>51135</v>
      </c>
    </row>
    <row r="25" spans="1:31" ht="16.899999999999999" customHeight="1" x14ac:dyDescent="0.7">
      <c r="A25" s="1">
        <v>15</v>
      </c>
      <c r="B25" s="17"/>
      <c r="C25" s="47"/>
      <c r="D25" s="47" t="str">
        <f t="shared" si="1"/>
        <v/>
      </c>
      <c r="E25" s="54" t="str">
        <f t="shared" si="2"/>
        <v/>
      </c>
      <c r="F25" s="18"/>
      <c r="G25" s="19" t="str">
        <f>IF(C25="","",DATEDIF(F25,$Y$12,"Y"))</f>
        <v/>
      </c>
      <c r="K25" s="37" t="str">
        <f>IF(C25&gt;1,1,"")</f>
        <v/>
      </c>
      <c r="L25" s="37" t="str">
        <f>IF(B25=$L$10,K25,"")</f>
        <v/>
      </c>
      <c r="M25" s="37" t="str">
        <f>IF(B25=$M$10,K25,"")</f>
        <v/>
      </c>
      <c r="N25" s="37" t="str">
        <f>IF(B25=$N$10,K25,"")</f>
        <v/>
      </c>
      <c r="O25" s="37" t="str">
        <f>IF(B25=$O$10,K25,"")</f>
        <v/>
      </c>
      <c r="P25" s="37" t="str">
        <f>IF(B25=$P$10,K25,"")</f>
        <v/>
      </c>
      <c r="Q25" s="37" t="str">
        <f>IF(B25=$Q$10,K25,"")</f>
        <v/>
      </c>
      <c r="R25" s="37" t="str">
        <f>IF(B25=$R$10,K25,"")</f>
        <v/>
      </c>
      <c r="S25" s="37" t="str">
        <f>IF(B25=$S$10,K25,"")</f>
        <v/>
      </c>
      <c r="V25" s="7"/>
      <c r="AA25" s="37">
        <v>2040</v>
      </c>
      <c r="AB25" s="36">
        <v>51136</v>
      </c>
      <c r="AC25" s="37">
        <f t="shared" si="0"/>
        <v>51136</v>
      </c>
      <c r="AD25" s="38" t="s">
        <v>51</v>
      </c>
      <c r="AE25" s="36">
        <v>51501</v>
      </c>
    </row>
    <row r="26" spans="1:31" ht="16.899999999999999" customHeight="1" x14ac:dyDescent="0.7">
      <c r="A26" s="1">
        <v>16</v>
      </c>
      <c r="B26" s="17"/>
      <c r="C26" s="47"/>
      <c r="D26" s="47" t="str">
        <f t="shared" si="1"/>
        <v/>
      </c>
      <c r="E26" s="54" t="str">
        <f t="shared" si="2"/>
        <v/>
      </c>
      <c r="F26" s="18"/>
      <c r="G26" s="19" t="str">
        <f>IF(C26="","",DATEDIF(F26,$Y$12,"Y"))</f>
        <v/>
      </c>
      <c r="K26" s="37"/>
      <c r="L26" s="37"/>
      <c r="M26" s="37"/>
      <c r="N26" s="37"/>
      <c r="O26" s="37"/>
      <c r="P26" s="37"/>
      <c r="Q26" s="37"/>
      <c r="R26" s="37"/>
      <c r="S26" s="37"/>
      <c r="V26" s="1"/>
      <c r="AA26" s="37">
        <v>2041</v>
      </c>
      <c r="AB26" s="36">
        <v>51502</v>
      </c>
      <c r="AC26" s="37">
        <f t="shared" si="0"/>
        <v>51502</v>
      </c>
      <c r="AD26" s="38" t="s">
        <v>52</v>
      </c>
      <c r="AE26" s="36">
        <v>51866</v>
      </c>
    </row>
    <row r="27" spans="1:31" ht="16.899999999999999" customHeight="1" x14ac:dyDescent="0.7">
      <c r="A27" s="1">
        <v>17</v>
      </c>
      <c r="B27" s="17"/>
      <c r="C27" s="47"/>
      <c r="D27" s="47" t="str">
        <f t="shared" si="1"/>
        <v/>
      </c>
      <c r="E27" s="54" t="str">
        <f t="shared" si="2"/>
        <v/>
      </c>
      <c r="F27" s="18"/>
      <c r="G27" s="19" t="str">
        <f>IF(C27="","",DATEDIF(F27,$Y$12,"Y"))</f>
        <v/>
      </c>
      <c r="K27" s="37"/>
      <c r="L27" s="37"/>
      <c r="M27" s="37"/>
      <c r="N27" s="37"/>
      <c r="O27" s="37"/>
      <c r="P27" s="37"/>
      <c r="Q27" s="37"/>
      <c r="R27" s="37"/>
      <c r="S27" s="37"/>
      <c r="V27" s="1"/>
      <c r="AA27" s="37">
        <v>2042</v>
      </c>
      <c r="AB27" s="36">
        <v>51867</v>
      </c>
      <c r="AC27" s="37">
        <f t="shared" si="0"/>
        <v>51867</v>
      </c>
      <c r="AD27" s="38" t="s">
        <v>53</v>
      </c>
      <c r="AE27" s="36">
        <v>52231</v>
      </c>
    </row>
    <row r="28" spans="1:31" ht="16.899999999999999" customHeight="1" x14ac:dyDescent="0.7">
      <c r="A28" s="1">
        <v>18</v>
      </c>
      <c r="B28" s="17"/>
      <c r="C28" s="47"/>
      <c r="D28" s="47" t="str">
        <f t="shared" si="1"/>
        <v/>
      </c>
      <c r="E28" s="54" t="str">
        <f t="shared" si="2"/>
        <v/>
      </c>
      <c r="F28" s="18"/>
      <c r="G28" s="19" t="str">
        <f>IF(C28="","",DATEDIF(F28,$Y$12,"Y"))</f>
        <v/>
      </c>
      <c r="K28" s="37"/>
      <c r="L28" s="37"/>
      <c r="M28" s="37"/>
      <c r="N28" s="37"/>
      <c r="O28" s="37"/>
      <c r="P28" s="37"/>
      <c r="Q28" s="37"/>
      <c r="R28" s="37"/>
      <c r="S28" s="37"/>
      <c r="V28" s="4"/>
      <c r="AA28" s="37">
        <v>2043</v>
      </c>
      <c r="AB28" s="36">
        <v>52232</v>
      </c>
      <c r="AC28" s="37">
        <f t="shared" si="0"/>
        <v>52232</v>
      </c>
      <c r="AD28" s="38" t="s">
        <v>54</v>
      </c>
      <c r="AE28" s="36">
        <v>52596</v>
      </c>
    </row>
    <row r="29" spans="1:31" ht="16.899999999999999" customHeight="1" x14ac:dyDescent="0.7">
      <c r="A29" s="1">
        <v>19</v>
      </c>
      <c r="B29" s="17"/>
      <c r="C29" s="47"/>
      <c r="D29" s="47" t="str">
        <f t="shared" si="1"/>
        <v/>
      </c>
      <c r="E29" s="54" t="str">
        <f t="shared" si="2"/>
        <v/>
      </c>
      <c r="F29" s="18"/>
      <c r="G29" s="19" t="str">
        <f>IF(C29="","",DATEDIF(F29,$Y$12,"Y"))</f>
        <v/>
      </c>
      <c r="K29" s="37"/>
      <c r="L29" s="37"/>
      <c r="M29" s="37"/>
      <c r="N29" s="37"/>
      <c r="O29" s="37"/>
      <c r="P29" s="37"/>
      <c r="Q29" s="37"/>
      <c r="R29" s="37"/>
      <c r="S29" s="37"/>
      <c r="V29" s="4"/>
      <c r="AA29" s="37">
        <v>2044</v>
      </c>
      <c r="AB29" s="36">
        <v>52597</v>
      </c>
      <c r="AC29" s="37">
        <f t="shared" si="0"/>
        <v>52597</v>
      </c>
      <c r="AD29" s="38" t="s">
        <v>55</v>
      </c>
      <c r="AE29" s="36">
        <v>52962</v>
      </c>
    </row>
    <row r="30" spans="1:31" ht="16.899999999999999" customHeight="1" x14ac:dyDescent="0.7">
      <c r="A30" s="1">
        <v>20</v>
      </c>
      <c r="B30" s="17"/>
      <c r="C30" s="47"/>
      <c r="D30" s="47" t="str">
        <f t="shared" si="1"/>
        <v/>
      </c>
      <c r="E30" s="54" t="str">
        <f t="shared" si="2"/>
        <v/>
      </c>
      <c r="F30" s="18"/>
      <c r="G30" s="19" t="str">
        <f>IF(C30="","",DATEDIF(F30,$Y$12,"Y"))</f>
        <v/>
      </c>
      <c r="K30" s="37"/>
      <c r="L30" s="37"/>
      <c r="M30" s="37"/>
      <c r="N30" s="37"/>
      <c r="O30" s="37"/>
      <c r="P30" s="37"/>
      <c r="Q30" s="37"/>
      <c r="R30" s="37"/>
      <c r="S30" s="37"/>
      <c r="AA30" s="37">
        <v>2045</v>
      </c>
      <c r="AB30" s="36">
        <v>52963</v>
      </c>
      <c r="AC30" s="37">
        <f t="shared" si="0"/>
        <v>52963</v>
      </c>
      <c r="AD30" s="38" t="s">
        <v>56</v>
      </c>
      <c r="AE30" s="36">
        <v>53327</v>
      </c>
    </row>
    <row r="31" spans="1:31" ht="16.899999999999999" customHeight="1" x14ac:dyDescent="0.7">
      <c r="A31" s="1">
        <v>21</v>
      </c>
      <c r="B31" s="17"/>
      <c r="C31" s="47"/>
      <c r="D31" s="47" t="str">
        <f t="shared" si="1"/>
        <v/>
      </c>
      <c r="E31" s="54" t="str">
        <f t="shared" si="2"/>
        <v/>
      </c>
      <c r="F31" s="18"/>
      <c r="G31" s="19" t="str">
        <f>IF(C31="","",DATEDIF(F31,$Y$12,"Y"))</f>
        <v/>
      </c>
      <c r="K31" s="37"/>
      <c r="L31" s="37"/>
      <c r="M31" s="37"/>
      <c r="N31" s="37"/>
      <c r="O31" s="37"/>
      <c r="P31" s="37"/>
      <c r="Q31" s="37"/>
      <c r="R31" s="37"/>
      <c r="S31" s="37"/>
      <c r="AA31" s="37"/>
      <c r="AB31" s="36"/>
      <c r="AC31" s="37"/>
      <c r="AD31" s="38"/>
      <c r="AE31" s="36"/>
    </row>
    <row r="32" spans="1:31" ht="16.899999999999999" customHeight="1" x14ac:dyDescent="0.7">
      <c r="A32" s="1">
        <v>22</v>
      </c>
      <c r="B32" s="17"/>
      <c r="C32" s="47"/>
      <c r="D32" s="47" t="str">
        <f t="shared" si="1"/>
        <v/>
      </c>
      <c r="E32" s="54" t="str">
        <f t="shared" si="2"/>
        <v/>
      </c>
      <c r="F32" s="18"/>
      <c r="G32" s="19" t="str">
        <f>IF(C32="","",DATEDIF(F32,$Y$12,"Y"))</f>
        <v/>
      </c>
      <c r="K32" s="37"/>
      <c r="L32" s="37"/>
      <c r="M32" s="37"/>
      <c r="N32" s="37"/>
      <c r="O32" s="37"/>
      <c r="P32" s="37"/>
      <c r="Q32" s="37"/>
      <c r="R32" s="37"/>
      <c r="S32" s="37"/>
      <c r="AA32" s="37"/>
      <c r="AB32" s="36"/>
      <c r="AC32" s="37"/>
      <c r="AD32" s="38"/>
      <c r="AE32" s="36"/>
    </row>
    <row r="33" spans="1:31" ht="16.899999999999999" customHeight="1" x14ac:dyDescent="0.7">
      <c r="A33" s="1">
        <v>23</v>
      </c>
      <c r="B33" s="17"/>
      <c r="C33" s="47"/>
      <c r="D33" s="47" t="str">
        <f t="shared" si="1"/>
        <v/>
      </c>
      <c r="E33" s="54" t="str">
        <f t="shared" si="2"/>
        <v/>
      </c>
      <c r="F33" s="18"/>
      <c r="G33" s="19" t="str">
        <f>IF(C33="","",DATEDIF(F33,$Y$12,"Y"))</f>
        <v/>
      </c>
      <c r="K33" s="37"/>
      <c r="L33" s="37"/>
      <c r="M33" s="37"/>
      <c r="N33" s="37"/>
      <c r="O33" s="37"/>
      <c r="P33" s="37"/>
      <c r="Q33" s="37"/>
      <c r="R33" s="37"/>
      <c r="S33" s="37"/>
      <c r="AA33" s="37"/>
      <c r="AB33" s="36"/>
      <c r="AC33" s="37"/>
      <c r="AD33" s="38"/>
      <c r="AE33" s="36"/>
    </row>
    <row r="34" spans="1:31" ht="16.899999999999999" customHeight="1" x14ac:dyDescent="0.7">
      <c r="A34" s="1">
        <v>24</v>
      </c>
      <c r="B34" s="17"/>
      <c r="C34" s="47"/>
      <c r="D34" s="47" t="str">
        <f t="shared" si="1"/>
        <v/>
      </c>
      <c r="E34" s="54" t="str">
        <f t="shared" si="2"/>
        <v/>
      </c>
      <c r="F34" s="18"/>
      <c r="G34" s="19" t="str">
        <f>IF(C34="","",DATEDIF(F34,$Y$12,"Y"))</f>
        <v/>
      </c>
      <c r="K34" s="37"/>
      <c r="L34" s="37"/>
      <c r="M34" s="37"/>
      <c r="N34" s="37"/>
      <c r="O34" s="37"/>
      <c r="P34" s="37"/>
      <c r="Q34" s="37"/>
      <c r="R34" s="37"/>
      <c r="S34" s="37"/>
      <c r="AA34" s="37"/>
      <c r="AB34" s="36"/>
      <c r="AC34" s="37"/>
      <c r="AD34" s="38"/>
      <c r="AE34" s="36"/>
    </row>
    <row r="35" spans="1:31" ht="16.899999999999999" customHeight="1" x14ac:dyDescent="0.7">
      <c r="A35" s="1">
        <v>25</v>
      </c>
      <c r="B35" s="17"/>
      <c r="C35" s="47"/>
      <c r="D35" s="47" t="str">
        <f t="shared" ref="D35" si="3">PHONETIC(C35)</f>
        <v/>
      </c>
      <c r="E35" s="54" t="str">
        <f t="shared" ref="E35" si="4">IF(C35="","",$C$3)</f>
        <v/>
      </c>
      <c r="F35" s="18"/>
      <c r="G35" s="19" t="str">
        <f>IF(C35="","",DATEDIF(F35,$Y$12,"Y"))</f>
        <v/>
      </c>
      <c r="K35" s="37" t="s">
        <v>57</v>
      </c>
      <c r="L35" s="37">
        <f>SUM(L11:L25)</f>
        <v>0</v>
      </c>
      <c r="M35" s="37">
        <f t="shared" ref="M35:S35" si="5">SUM(M11:M25)</f>
        <v>0</v>
      </c>
      <c r="N35" s="37">
        <f t="shared" si="5"/>
        <v>0</v>
      </c>
      <c r="O35" s="37">
        <f t="shared" si="5"/>
        <v>0</v>
      </c>
      <c r="P35" s="37">
        <f t="shared" si="5"/>
        <v>0</v>
      </c>
      <c r="Q35" s="37">
        <f t="shared" si="5"/>
        <v>0</v>
      </c>
      <c r="R35" s="37">
        <f t="shared" si="5"/>
        <v>0</v>
      </c>
      <c r="S35" s="37">
        <f t="shared" si="5"/>
        <v>0</v>
      </c>
      <c r="AA35" s="37">
        <v>2046</v>
      </c>
      <c r="AB35" s="36">
        <v>53328</v>
      </c>
      <c r="AC35" s="37">
        <f t="shared" si="0"/>
        <v>53328</v>
      </c>
      <c r="AD35" s="38" t="s">
        <v>58</v>
      </c>
      <c r="AE35" s="36">
        <v>53692</v>
      </c>
    </row>
    <row r="36" spans="1:31" x14ac:dyDescent="0.7">
      <c r="K36" s="50"/>
      <c r="L36" s="50"/>
      <c r="M36" s="50"/>
      <c r="N36" s="50"/>
      <c r="O36" s="50"/>
      <c r="P36" s="50"/>
      <c r="Q36" s="50"/>
      <c r="R36" s="50"/>
      <c r="S36" s="50"/>
      <c r="AA36" s="50"/>
      <c r="AB36" s="51"/>
      <c r="AC36" s="50"/>
      <c r="AD36" s="52"/>
      <c r="AE36" s="51"/>
    </row>
    <row r="37" spans="1:31" x14ac:dyDescent="0.7">
      <c r="B37" s="1"/>
      <c r="C37" s="19" t="str">
        <f>V12</f>
        <v>Ａ-男</v>
      </c>
      <c r="D37" s="20">
        <f>COUNTIF($B$11:$B$35,C37)</f>
        <v>0</v>
      </c>
      <c r="E37" s="19" t="str">
        <f>V18</f>
        <v>Ａ-女</v>
      </c>
      <c r="F37" s="20">
        <f>COUNTIF($B$11:$B$35,E37)</f>
        <v>0</v>
      </c>
      <c r="G37" s="21">
        <f>SUM(D37:D42,F37:F42)</f>
        <v>0</v>
      </c>
      <c r="K37" s="50"/>
      <c r="L37" s="50"/>
      <c r="M37" s="50"/>
      <c r="N37" s="50"/>
      <c r="O37" s="50"/>
      <c r="P37" s="50"/>
      <c r="Q37" s="50"/>
      <c r="R37" s="50"/>
      <c r="S37" s="50"/>
      <c r="AA37" s="50"/>
      <c r="AB37" s="51"/>
      <c r="AC37" s="50"/>
      <c r="AD37" s="52"/>
      <c r="AE37" s="51"/>
    </row>
    <row r="38" spans="1:31" ht="15" customHeight="1" x14ac:dyDescent="0.7">
      <c r="B38" s="1"/>
      <c r="C38" s="19" t="str">
        <f t="shared" ref="C38:C42" si="6">V13</f>
        <v>Ｂ-男</v>
      </c>
      <c r="D38" s="20">
        <f>COUNTIF($B$11:$B$35,C38)</f>
        <v>0</v>
      </c>
      <c r="E38" s="19" t="str">
        <f t="shared" ref="E38:E42" si="7">V19</f>
        <v>Ｂ-女</v>
      </c>
      <c r="F38" s="20">
        <f>COUNTIF($B$11:$B$36,E38)</f>
        <v>0</v>
      </c>
      <c r="G38" s="21"/>
    </row>
    <row r="39" spans="1:31" ht="15" customHeight="1" x14ac:dyDescent="0.7">
      <c r="B39" s="1"/>
      <c r="C39" s="19" t="str">
        <f t="shared" si="6"/>
        <v>PB-男</v>
      </c>
      <c r="D39" s="20">
        <f>COUNTIF($B$11:$B$35,C39)</f>
        <v>0</v>
      </c>
      <c r="E39" s="19" t="str">
        <f t="shared" si="7"/>
        <v>PB-女</v>
      </c>
      <c r="F39" s="20">
        <f>COUNTIF($B$11:$B$36,E39)</f>
        <v>0</v>
      </c>
      <c r="G39" s="21"/>
    </row>
    <row r="40" spans="1:31" ht="15" customHeight="1" x14ac:dyDescent="0.7">
      <c r="B40" s="1"/>
      <c r="C40" s="19" t="str">
        <f t="shared" si="6"/>
        <v>Ｃ-男</v>
      </c>
      <c r="D40" s="20">
        <f>COUNTIF($B$11:$B$35,C40)</f>
        <v>0</v>
      </c>
      <c r="E40" s="19" t="str">
        <f t="shared" si="7"/>
        <v>Ｃ-女</v>
      </c>
      <c r="F40" s="20">
        <f>COUNTIF($B$11:$B$35,E40)</f>
        <v>0</v>
      </c>
      <c r="G40" s="21"/>
    </row>
    <row r="41" spans="1:31" ht="15" customHeight="1" x14ac:dyDescent="0.7">
      <c r="B41" s="1"/>
      <c r="C41" s="19" t="str">
        <f t="shared" si="6"/>
        <v>PC-男</v>
      </c>
      <c r="D41" s="20">
        <f>COUNTIF($B$11:$B$35,C41)</f>
        <v>0</v>
      </c>
      <c r="E41" s="19" t="str">
        <f t="shared" si="7"/>
        <v>PC-女</v>
      </c>
      <c r="F41" s="20">
        <f>COUNTIF($B$11:$B$35,E41)</f>
        <v>0</v>
      </c>
      <c r="G41" s="21"/>
    </row>
    <row r="42" spans="1:31" ht="15" customHeight="1" x14ac:dyDescent="0.7">
      <c r="B42" s="1"/>
      <c r="C42" s="19" t="str">
        <f t="shared" si="6"/>
        <v>Ｍ-男</v>
      </c>
      <c r="D42" s="20">
        <f>COUNTIF($B$11:$B$35,C42)</f>
        <v>0</v>
      </c>
      <c r="E42" s="19" t="str">
        <f t="shared" si="7"/>
        <v>Ｍ-女</v>
      </c>
      <c r="F42" s="20">
        <f>COUNTIF($B$11:$B$35,E42)</f>
        <v>0</v>
      </c>
      <c r="G42" s="21"/>
    </row>
    <row r="43" spans="1:31" ht="10.5" customHeight="1" x14ac:dyDescent="0.7">
      <c r="B43" s="1"/>
      <c r="F43" s="1"/>
      <c r="G43" s="1"/>
    </row>
    <row r="44" spans="1:31" ht="12.75" customHeight="1" x14ac:dyDescent="0.7">
      <c r="B44" s="22" t="s">
        <v>59</v>
      </c>
      <c r="C44" s="22"/>
      <c r="D44" s="23">
        <f>+G37</f>
        <v>0</v>
      </c>
      <c r="E44" s="24">
        <v>4000</v>
      </c>
      <c r="F44" s="25">
        <f>+D44*E44</f>
        <v>0</v>
      </c>
      <c r="G44" s="26" t="s">
        <v>60</v>
      </c>
    </row>
    <row r="45" spans="1:31" ht="17.55" customHeight="1" x14ac:dyDescent="0.7">
      <c r="B45" s="22" t="s">
        <v>61</v>
      </c>
      <c r="C45" s="22"/>
      <c r="D45" s="23">
        <f>シンクロ!E35</f>
        <v>0</v>
      </c>
      <c r="E45" s="24">
        <v>500</v>
      </c>
      <c r="F45" s="25">
        <f>+D45*E45</f>
        <v>0</v>
      </c>
      <c r="G45" s="26" t="s">
        <v>60</v>
      </c>
    </row>
    <row r="46" spans="1:31" ht="17.55" customHeight="1" x14ac:dyDescent="0.7">
      <c r="B46" s="1"/>
      <c r="D46" s="27" t="s">
        <v>62</v>
      </c>
      <c r="E46" s="27"/>
      <c r="F46" s="28">
        <f>F44+F45</f>
        <v>0</v>
      </c>
      <c r="G46" s="29" t="s">
        <v>60</v>
      </c>
    </row>
    <row r="47" spans="1:31" ht="20.2" customHeight="1" x14ac:dyDescent="0.7">
      <c r="B47" s="1"/>
      <c r="F47" s="1"/>
      <c r="G47" s="1"/>
    </row>
    <row r="48" spans="1:31" ht="18" customHeight="1" x14ac:dyDescent="0.7">
      <c r="B48" s="1"/>
      <c r="F48" s="1"/>
      <c r="G48" s="1"/>
    </row>
    <row r="49" spans="2:7" ht="10.5" customHeight="1" x14ac:dyDescent="0.7">
      <c r="B49" s="1"/>
      <c r="F49" s="1"/>
      <c r="G49" s="1"/>
    </row>
    <row r="50" spans="2:7" x14ac:dyDescent="0.7">
      <c r="B50" s="1"/>
      <c r="F50" s="1"/>
      <c r="G50" s="1"/>
    </row>
    <row r="51" spans="2:7" ht="4.5" customHeight="1" x14ac:dyDescent="0.7"/>
    <row r="59" spans="2:7" x14ac:dyDescent="0.7">
      <c r="B59" s="1"/>
      <c r="F59" s="1"/>
      <c r="G59" s="1"/>
    </row>
    <row r="60" spans="2:7" x14ac:dyDescent="0.7">
      <c r="B60" s="1"/>
      <c r="F60" s="1"/>
      <c r="G60" s="1"/>
    </row>
    <row r="61" spans="2:7" x14ac:dyDescent="0.7">
      <c r="B61" s="1"/>
      <c r="F61" s="1"/>
      <c r="G61" s="1"/>
    </row>
    <row r="62" spans="2:7" x14ac:dyDescent="0.7">
      <c r="B62" s="2" t="s">
        <v>63</v>
      </c>
      <c r="C62" s="2"/>
      <c r="D62" s="2"/>
      <c r="E62" s="2"/>
      <c r="F62" s="2"/>
      <c r="G62" s="2"/>
    </row>
    <row r="64" spans="2:7" x14ac:dyDescent="0.7">
      <c r="B64" s="30" t="s">
        <v>64</v>
      </c>
      <c r="C64" s="30"/>
      <c r="D64" s="30"/>
      <c r="E64" s="30"/>
      <c r="F64" s="30"/>
      <c r="G64" s="30"/>
    </row>
  </sheetData>
  <sheetProtection sheet="1" objects="1" scenarios="1"/>
  <mergeCells count="10">
    <mergeCell ref="D46:E46"/>
    <mergeCell ref="B62:G62"/>
    <mergeCell ref="B64:G64"/>
    <mergeCell ref="B9:B10"/>
    <mergeCell ref="D9:D10"/>
    <mergeCell ref="E9:E10"/>
    <mergeCell ref="G37:G42"/>
    <mergeCell ref="B44:C44"/>
    <mergeCell ref="B45:C45"/>
    <mergeCell ref="G6:G7"/>
  </mergeCells>
  <phoneticPr fontId="4"/>
  <conditionalFormatting sqref="C3">
    <cfRule type="expression" dxfId="2" priority="3">
      <formula>$C$3&lt;&gt;""</formula>
    </cfRule>
  </conditionalFormatting>
  <conditionalFormatting sqref="F3">
    <cfRule type="expression" dxfId="1" priority="2">
      <formula>$F$3&lt;&gt;""</formula>
    </cfRule>
  </conditionalFormatting>
  <conditionalFormatting sqref="C4">
    <cfRule type="expression" dxfId="0" priority="1">
      <formula>$C$4&lt;&gt;""</formula>
    </cfRule>
  </conditionalFormatting>
  <dataValidations count="1">
    <dataValidation type="list" allowBlank="1" showInputMessage="1" showErrorMessage="1" sqref="B11:B35" xr:uid="{70F8AE32-ED64-4049-AAC4-BCFD7AA6DC6D}">
      <formula1>$V$11:$V$25</formula1>
    </dataValidation>
  </dataValidations>
  <pageMargins left="0.82" right="0.38" top="0.57999999999999996" bottom="0.44" header="0.3" footer="0.19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65E67-0D55-43B3-93E1-FB831D08112D}">
  <dimension ref="A1:S37"/>
  <sheetViews>
    <sheetView workbookViewId="0">
      <selection activeCell="A2" sqref="A2"/>
    </sheetView>
  </sheetViews>
  <sheetFormatPr defaultRowHeight="11.65" x14ac:dyDescent="0.7"/>
  <cols>
    <col min="1" max="1" width="3.75" style="60" customWidth="1"/>
    <col min="2" max="2" width="13.4375" style="58" customWidth="1"/>
    <col min="3" max="3" width="22" style="58" customWidth="1"/>
    <col min="4" max="4" width="13.4375" style="58" customWidth="1"/>
    <col min="5" max="5" width="22" style="58" customWidth="1"/>
    <col min="6" max="6" width="8.8125" style="58" customWidth="1"/>
    <col min="7" max="16384" width="9" style="58"/>
  </cols>
  <sheetData>
    <row r="1" spans="1:19" s="31" customFormat="1" ht="22.5" customHeight="1" x14ac:dyDescent="0.7">
      <c r="A1" s="35"/>
      <c r="B1" s="88" t="str">
        <f ca="1">個人!B1</f>
        <v>第20回</v>
      </c>
      <c r="C1" s="89" t="s">
        <v>74</v>
      </c>
      <c r="D1" s="89"/>
      <c r="E1" s="88"/>
      <c r="F1" s="89"/>
      <c r="G1" s="33"/>
      <c r="H1" s="3"/>
      <c r="J1" s="34"/>
    </row>
    <row r="2" spans="1:19" s="1" customFormat="1" ht="5.55" customHeight="1" x14ac:dyDescent="0.7">
      <c r="A2" s="4"/>
      <c r="B2" s="4"/>
      <c r="E2" s="4"/>
      <c r="H2" s="6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19" s="1" customFormat="1" ht="20.350000000000001" customHeight="1" x14ac:dyDescent="0.7">
      <c r="A3" s="4"/>
      <c r="B3" s="46" t="s">
        <v>2</v>
      </c>
      <c r="C3" s="90" t="str">
        <f>個人!C3</f>
        <v>鳥取ジュニアトランポリンクラブ</v>
      </c>
      <c r="D3" s="91"/>
      <c r="F3" s="31"/>
      <c r="G3" s="31"/>
      <c r="H3" s="31"/>
      <c r="I3" s="31"/>
      <c r="J3" s="31"/>
      <c r="K3" s="31"/>
      <c r="L3" s="31"/>
      <c r="M3" s="31"/>
    </row>
    <row r="4" spans="1:19" s="56" customFormat="1" ht="29.65" customHeight="1" x14ac:dyDescent="0.2">
      <c r="A4" s="59"/>
      <c r="B4" s="57"/>
      <c r="D4" s="84" t="s">
        <v>77</v>
      </c>
      <c r="E4" s="63"/>
      <c r="I4" s="57"/>
    </row>
    <row r="5" spans="1:19" s="56" customFormat="1" ht="12.75" customHeight="1" x14ac:dyDescent="0.7">
      <c r="A5" s="59"/>
      <c r="B5" s="71" t="s">
        <v>71</v>
      </c>
      <c r="C5" s="72" t="s">
        <v>67</v>
      </c>
      <c r="D5" s="73" t="s">
        <v>72</v>
      </c>
      <c r="E5" s="74" t="s">
        <v>67</v>
      </c>
      <c r="F5" s="75" t="s">
        <v>68</v>
      </c>
    </row>
    <row r="6" spans="1:19" s="56" customFormat="1" ht="28.5" customHeight="1" x14ac:dyDescent="0.7">
      <c r="A6" s="59"/>
      <c r="B6" s="76" t="s">
        <v>73</v>
      </c>
      <c r="C6" s="77" t="s">
        <v>14</v>
      </c>
      <c r="D6" s="78" t="s">
        <v>76</v>
      </c>
      <c r="E6" s="79" t="s">
        <v>76</v>
      </c>
      <c r="F6" s="80"/>
    </row>
    <row r="7" spans="1:19" ht="18.850000000000001" customHeight="1" x14ac:dyDescent="0.7">
      <c r="A7" s="62">
        <v>1</v>
      </c>
      <c r="B7" s="81"/>
      <c r="C7" s="69" t="str">
        <f>IF($B7="","",VLOOKUP(B7,個人!$C$11:$E$35,3,FALSE))</f>
        <v/>
      </c>
      <c r="D7" s="82"/>
      <c r="E7" s="83" t="str">
        <f>IF($D7="","",VLOOKUP(D7,個人!$C$11:$E$35,3,FALSE))</f>
        <v/>
      </c>
      <c r="F7" s="70" t="str">
        <f>IF(B7="","",IF(C7=E7,1000,500))</f>
        <v/>
      </c>
    </row>
    <row r="8" spans="1:19" ht="18.850000000000001" customHeight="1" x14ac:dyDescent="0.7">
      <c r="A8" s="62">
        <v>2</v>
      </c>
      <c r="B8" s="81"/>
      <c r="C8" s="69" t="str">
        <f>IF(B8="","",VLOOKUP(B8,個人!$C$11:$E$35,3,FALSE))</f>
        <v/>
      </c>
      <c r="D8" s="82"/>
      <c r="E8" s="83" t="str">
        <f>IF($D8="","",VLOOKUP(D8,個人!$C$11:$E$35,3,FALSE))</f>
        <v/>
      </c>
      <c r="F8" s="70" t="str">
        <f>IF(B8="","",IF(C8=E8,1000,500))</f>
        <v/>
      </c>
    </row>
    <row r="9" spans="1:19" ht="18.850000000000001" customHeight="1" x14ac:dyDescent="0.7">
      <c r="A9" s="62">
        <v>3</v>
      </c>
      <c r="B9" s="81"/>
      <c r="C9" s="69" t="str">
        <f>IF(B9="","",VLOOKUP(B9,個人!$C$11:$E$35,3,FALSE))</f>
        <v/>
      </c>
      <c r="D9" s="82"/>
      <c r="E9" s="83" t="str">
        <f>IF($D9="","",VLOOKUP(D9,個人!$C$11:$E$35,3,FALSE))</f>
        <v/>
      </c>
      <c r="F9" s="70" t="str">
        <f t="shared" ref="F9:F31" si="0">IF(B9="","",IF(C9=E9,1000,500))</f>
        <v/>
      </c>
    </row>
    <row r="10" spans="1:19" ht="18.850000000000001" customHeight="1" x14ac:dyDescent="0.7">
      <c r="A10" s="62">
        <v>4</v>
      </c>
      <c r="B10" s="81"/>
      <c r="C10" s="69" t="str">
        <f>IF(B10="","",VLOOKUP(B10,個人!$C$11:$E$35,3,FALSE))</f>
        <v/>
      </c>
      <c r="D10" s="82"/>
      <c r="E10" s="83" t="str">
        <f>IF($D10="","",VLOOKUP(D10,個人!$C$11:$E$35,3,FALSE))</f>
        <v/>
      </c>
      <c r="F10" s="70" t="str">
        <f t="shared" si="0"/>
        <v/>
      </c>
    </row>
    <row r="11" spans="1:19" ht="18.850000000000001" customHeight="1" x14ac:dyDescent="0.7">
      <c r="A11" s="62">
        <v>5</v>
      </c>
      <c r="B11" s="81"/>
      <c r="C11" s="69" t="str">
        <f>IF(B11="","",VLOOKUP(B11,個人!$C$11:$E$35,3,FALSE))</f>
        <v/>
      </c>
      <c r="D11" s="82"/>
      <c r="E11" s="83" t="str">
        <f>IF($D11="","",VLOOKUP(D11,個人!$C$11:$E$35,3,FALSE))</f>
        <v/>
      </c>
      <c r="F11" s="70" t="str">
        <f t="shared" si="0"/>
        <v/>
      </c>
    </row>
    <row r="12" spans="1:19" ht="18.850000000000001" customHeight="1" x14ac:dyDescent="0.7">
      <c r="A12" s="62">
        <v>6</v>
      </c>
      <c r="B12" s="81"/>
      <c r="C12" s="69" t="str">
        <f>IF(B12="","",VLOOKUP(B12,個人!$C$11:$E$35,3,FALSE))</f>
        <v/>
      </c>
      <c r="D12" s="82"/>
      <c r="E12" s="83" t="str">
        <f>IF($D12="","",VLOOKUP(D12,個人!$C$11:$E$35,3,FALSE))</f>
        <v/>
      </c>
      <c r="F12" s="70" t="str">
        <f t="shared" si="0"/>
        <v/>
      </c>
    </row>
    <row r="13" spans="1:19" ht="18.850000000000001" customHeight="1" x14ac:dyDescent="0.7">
      <c r="A13" s="62">
        <v>7</v>
      </c>
      <c r="B13" s="81"/>
      <c r="C13" s="69" t="str">
        <f>IF(B13="","",VLOOKUP(B13,個人!$C$11:$E$35,3,FALSE))</f>
        <v/>
      </c>
      <c r="D13" s="82"/>
      <c r="E13" s="83" t="str">
        <f>IF($D13="","",VLOOKUP(D13,個人!$C$11:$E$35,3,FALSE))</f>
        <v/>
      </c>
      <c r="F13" s="70" t="str">
        <f t="shared" si="0"/>
        <v/>
      </c>
    </row>
    <row r="14" spans="1:19" ht="18.850000000000001" customHeight="1" x14ac:dyDescent="0.7">
      <c r="A14" s="62">
        <v>8</v>
      </c>
      <c r="B14" s="81"/>
      <c r="C14" s="69" t="str">
        <f>IF(B14="","",VLOOKUP(B14,個人!$C$11:$E$35,3,FALSE))</f>
        <v/>
      </c>
      <c r="D14" s="82"/>
      <c r="E14" s="83" t="str">
        <f>IF($D14="","",VLOOKUP(D14,個人!$C$11:$E$35,3,FALSE))</f>
        <v/>
      </c>
      <c r="F14" s="70" t="str">
        <f t="shared" si="0"/>
        <v/>
      </c>
    </row>
    <row r="15" spans="1:19" ht="18.850000000000001" customHeight="1" x14ac:dyDescent="0.7">
      <c r="A15" s="62">
        <v>9</v>
      </c>
      <c r="B15" s="81"/>
      <c r="C15" s="69" t="str">
        <f>IF(B15="","",VLOOKUP(B15,個人!$C$11:$E$35,3,FALSE))</f>
        <v/>
      </c>
      <c r="D15" s="82"/>
      <c r="E15" s="83" t="str">
        <f>IF($D15="","",VLOOKUP(D15,個人!$C$11:$E$35,3,FALSE))</f>
        <v/>
      </c>
      <c r="F15" s="70" t="str">
        <f t="shared" si="0"/>
        <v/>
      </c>
    </row>
    <row r="16" spans="1:19" ht="18.850000000000001" customHeight="1" x14ac:dyDescent="0.7">
      <c r="A16" s="62">
        <v>10</v>
      </c>
      <c r="B16" s="81"/>
      <c r="C16" s="69" t="str">
        <f>IF(B16="","",VLOOKUP(B16,個人!$C$11:$E$35,3,FALSE))</f>
        <v/>
      </c>
      <c r="D16" s="82"/>
      <c r="E16" s="83" t="str">
        <f>IF($D16="","",VLOOKUP(D16,個人!$C$11:$E$35,3,FALSE))</f>
        <v/>
      </c>
      <c r="F16" s="70" t="str">
        <f t="shared" si="0"/>
        <v/>
      </c>
    </row>
    <row r="17" spans="1:6" ht="18.850000000000001" customHeight="1" x14ac:dyDescent="0.7">
      <c r="A17" s="62">
        <v>11</v>
      </c>
      <c r="B17" s="81"/>
      <c r="C17" s="69" t="str">
        <f>IF(B17="","",VLOOKUP(B17,個人!$C$11:$E$35,3,FALSE))</f>
        <v/>
      </c>
      <c r="D17" s="82"/>
      <c r="E17" s="83" t="str">
        <f>IF($D17="","",VLOOKUP(D17,個人!$C$11:$E$35,3,FALSE))</f>
        <v/>
      </c>
      <c r="F17" s="70" t="str">
        <f t="shared" si="0"/>
        <v/>
      </c>
    </row>
    <row r="18" spans="1:6" ht="18.850000000000001" customHeight="1" x14ac:dyDescent="0.7">
      <c r="A18" s="62">
        <v>12</v>
      </c>
      <c r="B18" s="81"/>
      <c r="C18" s="69" t="str">
        <f>IF(B18="","",VLOOKUP(B18,個人!$C$11:$E$35,3,FALSE))</f>
        <v/>
      </c>
      <c r="D18" s="82"/>
      <c r="E18" s="83" t="str">
        <f>IF($D18="","",VLOOKUP(D18,個人!$C$11:$E$35,3,FALSE))</f>
        <v/>
      </c>
      <c r="F18" s="70" t="str">
        <f t="shared" si="0"/>
        <v/>
      </c>
    </row>
    <row r="19" spans="1:6" ht="18.850000000000001" customHeight="1" x14ac:dyDescent="0.7">
      <c r="A19" s="62">
        <v>13</v>
      </c>
      <c r="B19" s="81"/>
      <c r="C19" s="69" t="str">
        <f>IF(B19="","",VLOOKUP(B19,個人!$C$11:$E$35,3,FALSE))</f>
        <v/>
      </c>
      <c r="D19" s="82"/>
      <c r="E19" s="83" t="str">
        <f>IF($D19="","",VLOOKUP(D19,個人!$C$11:$E$35,3,FALSE))</f>
        <v/>
      </c>
      <c r="F19" s="70" t="str">
        <f t="shared" si="0"/>
        <v/>
      </c>
    </row>
    <row r="20" spans="1:6" ht="18.850000000000001" customHeight="1" x14ac:dyDescent="0.7">
      <c r="A20" s="62">
        <v>14</v>
      </c>
      <c r="B20" s="81"/>
      <c r="C20" s="69" t="str">
        <f>IF(B20="","",VLOOKUP(B20,個人!$C$11:$E$35,3,FALSE))</f>
        <v/>
      </c>
      <c r="D20" s="82"/>
      <c r="E20" s="83" t="str">
        <f>IF($D20="","",VLOOKUP(D20,個人!$C$11:$E$35,3,FALSE))</f>
        <v/>
      </c>
      <c r="F20" s="70" t="str">
        <f t="shared" si="0"/>
        <v/>
      </c>
    </row>
    <row r="21" spans="1:6" ht="18.850000000000001" customHeight="1" x14ac:dyDescent="0.7">
      <c r="A21" s="62">
        <v>15</v>
      </c>
      <c r="B21" s="81"/>
      <c r="C21" s="69" t="str">
        <f>IF(B21="","",VLOOKUP(B21,個人!$C$11:$E$35,3,FALSE))</f>
        <v/>
      </c>
      <c r="D21" s="82"/>
      <c r="E21" s="83" t="str">
        <f>IF($D21="","",VLOOKUP(D21,個人!$C$11:$E$35,3,FALSE))</f>
        <v/>
      </c>
      <c r="F21" s="70" t="str">
        <f t="shared" si="0"/>
        <v/>
      </c>
    </row>
    <row r="22" spans="1:6" ht="18.850000000000001" customHeight="1" x14ac:dyDescent="0.7">
      <c r="A22" s="62">
        <v>16</v>
      </c>
      <c r="B22" s="81"/>
      <c r="C22" s="69" t="str">
        <f>IF(B22="","",VLOOKUP(B22,個人!$C$11:$E$35,3,FALSE))</f>
        <v/>
      </c>
      <c r="D22" s="82"/>
      <c r="E22" s="83" t="str">
        <f>IF($D22="","",VLOOKUP(D22,個人!$C$11:$E$35,3,FALSE))</f>
        <v/>
      </c>
      <c r="F22" s="70" t="str">
        <f t="shared" si="0"/>
        <v/>
      </c>
    </row>
    <row r="23" spans="1:6" ht="18.850000000000001" customHeight="1" x14ac:dyDescent="0.7">
      <c r="A23" s="62">
        <v>17</v>
      </c>
      <c r="B23" s="81"/>
      <c r="C23" s="69" t="str">
        <f>IF(B23="","",VLOOKUP(B23,個人!$C$11:$E$35,3,FALSE))</f>
        <v/>
      </c>
      <c r="D23" s="82"/>
      <c r="E23" s="83" t="str">
        <f>IF($D23="","",VLOOKUP(D23,個人!$C$11:$E$35,3,FALSE))</f>
        <v/>
      </c>
      <c r="F23" s="70" t="str">
        <f t="shared" si="0"/>
        <v/>
      </c>
    </row>
    <row r="24" spans="1:6" ht="18.850000000000001" customHeight="1" x14ac:dyDescent="0.7">
      <c r="A24" s="62">
        <v>18</v>
      </c>
      <c r="B24" s="81"/>
      <c r="C24" s="69" t="str">
        <f>IF(B24="","",VLOOKUP(B24,個人!$C$11:$E$35,3,FALSE))</f>
        <v/>
      </c>
      <c r="D24" s="82"/>
      <c r="E24" s="83" t="str">
        <f>IF($D24="","",VLOOKUP(D24,個人!$C$11:$E$35,3,FALSE))</f>
        <v/>
      </c>
      <c r="F24" s="70" t="str">
        <f t="shared" si="0"/>
        <v/>
      </c>
    </row>
    <row r="25" spans="1:6" ht="18.850000000000001" customHeight="1" x14ac:dyDescent="0.7">
      <c r="A25" s="62">
        <v>19</v>
      </c>
      <c r="B25" s="81"/>
      <c r="C25" s="69" t="str">
        <f>IF(B25="","",VLOOKUP(B25,個人!$C$11:$E$35,3,FALSE))</f>
        <v/>
      </c>
      <c r="D25" s="82"/>
      <c r="E25" s="83" t="str">
        <f>IF($D25="","",VLOOKUP(D25,個人!$C$11:$E$35,3,FALSE))</f>
        <v/>
      </c>
      <c r="F25" s="70" t="str">
        <f t="shared" si="0"/>
        <v/>
      </c>
    </row>
    <row r="26" spans="1:6" ht="18.850000000000001" customHeight="1" x14ac:dyDescent="0.7">
      <c r="A26" s="62">
        <v>20</v>
      </c>
      <c r="B26" s="81"/>
      <c r="C26" s="69" t="str">
        <f>IF(B26="","",VLOOKUP(B26,個人!$C$11:$E$35,3,FALSE))</f>
        <v/>
      </c>
      <c r="D26" s="82"/>
      <c r="E26" s="83" t="str">
        <f>IF($D26="","",VLOOKUP(D26,個人!$C$11:$E$35,3,FALSE))</f>
        <v/>
      </c>
      <c r="F26" s="70" t="str">
        <f t="shared" si="0"/>
        <v/>
      </c>
    </row>
    <row r="27" spans="1:6" ht="18.850000000000001" customHeight="1" x14ac:dyDescent="0.7">
      <c r="A27" s="62">
        <v>21</v>
      </c>
      <c r="B27" s="81"/>
      <c r="C27" s="69" t="str">
        <f>IF(B27="","",VLOOKUP(B27,個人!$C$11:$E$35,3,FALSE))</f>
        <v/>
      </c>
      <c r="D27" s="82"/>
      <c r="E27" s="83" t="str">
        <f>IF($D27="","",VLOOKUP(D27,個人!$C$11:$E$35,3,FALSE))</f>
        <v/>
      </c>
      <c r="F27" s="70" t="str">
        <f t="shared" si="0"/>
        <v/>
      </c>
    </row>
    <row r="28" spans="1:6" ht="18.850000000000001" customHeight="1" x14ac:dyDescent="0.7">
      <c r="A28" s="62">
        <v>22</v>
      </c>
      <c r="B28" s="81"/>
      <c r="C28" s="69" t="str">
        <f>IF(B28="","",VLOOKUP(B28,個人!$C$11:$E$35,3,FALSE))</f>
        <v/>
      </c>
      <c r="D28" s="82"/>
      <c r="E28" s="83" t="str">
        <f>IF($D28="","",VLOOKUP(D28,個人!$C$11:$E$35,3,FALSE))</f>
        <v/>
      </c>
      <c r="F28" s="70" t="str">
        <f t="shared" si="0"/>
        <v/>
      </c>
    </row>
    <row r="29" spans="1:6" ht="18.850000000000001" customHeight="1" x14ac:dyDescent="0.7">
      <c r="A29" s="62">
        <v>23</v>
      </c>
      <c r="B29" s="81"/>
      <c r="C29" s="69" t="str">
        <f>IF(B29="","",VLOOKUP(B29,個人!$C$11:$E$35,3,FALSE))</f>
        <v/>
      </c>
      <c r="D29" s="82"/>
      <c r="E29" s="83" t="str">
        <f>IF($D29="","",VLOOKUP(D29,個人!$C$11:$E$35,3,FALSE))</f>
        <v/>
      </c>
      <c r="F29" s="70" t="str">
        <f t="shared" si="0"/>
        <v/>
      </c>
    </row>
    <row r="30" spans="1:6" ht="18.850000000000001" customHeight="1" x14ac:dyDescent="0.7">
      <c r="A30" s="62">
        <v>24</v>
      </c>
      <c r="B30" s="81"/>
      <c r="C30" s="69" t="str">
        <f>IF(B30="","",VLOOKUP(B30,個人!$C$11:$E$35,3,FALSE))</f>
        <v/>
      </c>
      <c r="D30" s="82"/>
      <c r="E30" s="83" t="str">
        <f>IF($D30="","",VLOOKUP(D30,個人!$C$11:$E$35,3,FALSE))</f>
        <v/>
      </c>
      <c r="F30" s="70" t="str">
        <f t="shared" si="0"/>
        <v/>
      </c>
    </row>
    <row r="31" spans="1:6" ht="18.850000000000001" customHeight="1" x14ac:dyDescent="0.7">
      <c r="A31" s="62">
        <v>25</v>
      </c>
      <c r="B31" s="81"/>
      <c r="C31" s="69" t="str">
        <f>IF(B31="","",VLOOKUP(B31,個人!$C$11:$E$35,3,FALSE))</f>
        <v/>
      </c>
      <c r="D31" s="82"/>
      <c r="E31" s="83" t="str">
        <f>IF($D31="","",VLOOKUP(D31,個人!$C$11:$E$35,3,FALSE))</f>
        <v/>
      </c>
      <c r="F31" s="70" t="str">
        <f t="shared" si="0"/>
        <v/>
      </c>
    </row>
    <row r="33" spans="3:9" ht="16.149999999999999" customHeight="1" x14ac:dyDescent="0.7">
      <c r="D33" s="65" t="s">
        <v>68</v>
      </c>
      <c r="E33" s="66">
        <f>SUM(F7:F32)</f>
        <v>0</v>
      </c>
      <c r="F33" s="67" t="s">
        <v>60</v>
      </c>
    </row>
    <row r="34" spans="3:9" ht="16.149999999999999" customHeight="1" x14ac:dyDescent="0.7">
      <c r="D34" s="85" t="s">
        <v>80</v>
      </c>
      <c r="E34" s="86">
        <f>COUNT(F7:F31)</f>
        <v>0</v>
      </c>
      <c r="F34" s="87" t="s">
        <v>78</v>
      </c>
    </row>
    <row r="35" spans="3:9" ht="19.149999999999999" customHeight="1" x14ac:dyDescent="0.7">
      <c r="D35" s="64" t="s">
        <v>79</v>
      </c>
      <c r="E35" s="58">
        <f>COUNTIF($C$7:$C$31,C3)+COUNTIF($E$7:$E$31,C3)</f>
        <v>0</v>
      </c>
      <c r="F35" s="58" t="s">
        <v>81</v>
      </c>
    </row>
    <row r="36" spans="3:9" ht="17.75" customHeight="1" x14ac:dyDescent="0.7">
      <c r="C36" s="68" t="s">
        <v>69</v>
      </c>
      <c r="D36" s="55"/>
      <c r="E36" s="55"/>
      <c r="F36" s="55"/>
      <c r="G36" s="55"/>
      <c r="H36" s="55"/>
      <c r="I36" s="55"/>
    </row>
    <row r="37" spans="3:9" ht="17.75" customHeight="1" x14ac:dyDescent="0.7">
      <c r="C37" s="68" t="s">
        <v>70</v>
      </c>
      <c r="D37" s="55"/>
      <c r="E37" s="55"/>
      <c r="F37" s="55"/>
      <c r="G37" s="55"/>
      <c r="H37" s="55"/>
      <c r="I37" s="55"/>
    </row>
  </sheetData>
  <sheetProtection sheet="1" objects="1" scenarios="1"/>
  <mergeCells count="2">
    <mergeCell ref="F5:F6"/>
    <mergeCell ref="D4:E4"/>
  </mergeCells>
  <phoneticPr fontId="4"/>
  <pageMargins left="0.47" right="0.2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1EF9E198-FCCD-425D-B2BD-7E00B38C88F8}">
          <x14:formula1>
            <xm:f>個人!$C$11:$C$35</xm:f>
          </x14:formula1>
          <xm:sqref>D7:D31 B7:B31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個人</vt:lpstr>
      <vt:lpstr>シンクロ</vt:lpstr>
      <vt:lpstr>個人!Print_Area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伸也 長澤</dc:creator>
  <cp:lastModifiedBy>伸也 長澤</cp:lastModifiedBy>
  <cp:lastPrinted>2026-03-17T12:12:57Z</cp:lastPrinted>
  <dcterms:created xsi:type="dcterms:W3CDTF">2026-03-17T09:54:38Z</dcterms:created>
  <dcterms:modified xsi:type="dcterms:W3CDTF">2026-03-17T12:19:57Z</dcterms:modified>
</cp:coreProperties>
</file>